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509"/>
  <workbookPr defaultThemeVersion="124226"/>
  <bookViews>
    <workbookView xWindow="-150" yWindow="-195" windowWidth="17865" windowHeight="7740" xr2:uid="{00000000-000D-0000-FFFF-FFFF00000000}"/>
  </bookViews>
  <sheets>
    <sheet name="Tool" sheetId="1" r:id="rId1"/>
    <sheet name="Section Points" sheetId="5" r:id="rId2"/>
    <sheet name="RANGES" sheetId="2" r:id="rId3"/>
    <sheet name="Sheet3" sheetId="3" r:id="rId4"/>
    <sheet name="Sheet1" sheetId="4" r:id="rId5"/>
  </sheets>
  <definedNames>
    <definedName name="yn">RANGES!$A$1:$A$3</definedName>
  </definedNames>
  <calcPr calcId="171026" concurrentCalc="0"/>
</workbook>
</file>

<file path=xl/calcChain.xml><?xml version="1.0" encoding="utf-8"?>
<calcChain xmlns="http://schemas.openxmlformats.org/spreadsheetml/2006/main">
  <c r="E40" i="1" l="1"/>
  <c r="C73" i="1"/>
  <c r="G71" i="1"/>
  <c r="G72" i="1"/>
  <c r="G73" i="1"/>
  <c r="G74" i="1"/>
  <c r="G75" i="1"/>
  <c r="G76" i="1"/>
  <c r="D70" i="1"/>
  <c r="E41" i="1"/>
  <c r="E92" i="1"/>
  <c r="E90" i="1"/>
  <c r="E88" i="1"/>
  <c r="C40" i="1"/>
  <c r="E45" i="1"/>
  <c r="E46" i="1"/>
  <c r="E47" i="1"/>
  <c r="E38" i="1"/>
  <c r="E35" i="1"/>
  <c r="C56" i="1"/>
  <c r="C58" i="1"/>
  <c r="G54" i="1"/>
  <c r="G55" i="1"/>
  <c r="G56" i="1"/>
  <c r="G57" i="1"/>
  <c r="E52" i="1"/>
  <c r="C66" i="1"/>
  <c r="G62" i="1"/>
  <c r="G63" i="1"/>
  <c r="G64" i="1"/>
  <c r="G65" i="1"/>
  <c r="E60" i="1"/>
  <c r="E50" i="1"/>
  <c r="E68" i="1"/>
  <c r="E83" i="1"/>
  <c r="E84" i="1"/>
  <c r="E79" i="1"/>
  <c r="E86" i="1"/>
  <c r="E21" i="1"/>
  <c r="G58" i="1"/>
  <c r="I21" i="1"/>
  <c r="C64" i="1"/>
  <c r="G66" i="1"/>
  <c r="D28" i="1"/>
  <c r="D33" i="1"/>
  <c r="D32" i="1"/>
  <c r="D30" i="1"/>
  <c r="D26" i="1"/>
  <c r="D25" i="1"/>
  <c r="D21" i="3"/>
</calcChain>
</file>

<file path=xl/sharedStrings.xml><?xml version="1.0" encoding="utf-8"?>
<sst xmlns="http://schemas.openxmlformats.org/spreadsheetml/2006/main" count="352" uniqueCount="228">
  <si>
    <t>2017 RTFH  SCORING TOOL  - EFFICIENCY VERSION</t>
  </si>
  <si>
    <t>PLACEMENT GUIDE FOR PROJECTS WITH LESS THAN 1 YEAR</t>
  </si>
  <si>
    <t>NOTICE: Use 2016-2017 APR data for project specific information.  Cost comparisons use application and system-level data.</t>
  </si>
  <si>
    <t>HUD has emphasized that all projects must be reviewed based on how they contribute to systems improvement.   Projects with less than one year operation will reviewed for how their design and current operation contribute to the systems performance. In the case of projects having served less than a year, factors such as housing type, subregional need, targeted client population, and project costs will be considered. This will help place them in Tier 1. These scores are compared with other projects at less than 1 year - not other renewal or new projects.</t>
  </si>
  <si>
    <t>Last Update:</t>
  </si>
  <si>
    <t>8.6.17</t>
  </si>
  <si>
    <t>Project Identification</t>
  </si>
  <si>
    <t>Grantee  Name</t>
  </si>
  <si>
    <t>From GIW</t>
  </si>
  <si>
    <t>Project Funding Type</t>
  </si>
  <si>
    <t xml:space="preserve">Renewal </t>
  </si>
  <si>
    <t>Project Name</t>
  </si>
  <si>
    <t>Original Funding Year</t>
  </si>
  <si>
    <t>Select</t>
  </si>
  <si>
    <t xml:space="preserve">Agency Contact </t>
  </si>
  <si>
    <t>Single Point of Contact</t>
  </si>
  <si>
    <t>Signed HUD Contract?</t>
  </si>
  <si>
    <t>Select Yes or No</t>
  </si>
  <si>
    <t xml:space="preserve">Renewal Grant # </t>
  </si>
  <si>
    <t xml:space="preserve"> </t>
  </si>
  <si>
    <t>Contract Date</t>
  </si>
  <si>
    <t>Project Description</t>
  </si>
  <si>
    <t>Housing Type</t>
  </si>
  <si>
    <t>Select Type</t>
  </si>
  <si>
    <t>Subregion of Applicant</t>
  </si>
  <si>
    <t>Select Region</t>
  </si>
  <si>
    <t>Household Type</t>
  </si>
  <si>
    <t>Select HH Type</t>
  </si>
  <si>
    <t>Award Amount</t>
  </si>
  <si>
    <t>Special Needs</t>
  </si>
  <si>
    <t>Number Units / Beds</t>
  </si>
  <si>
    <t>TOTAL Points Earned</t>
  </si>
  <si>
    <t>Total Points Possible</t>
  </si>
  <si>
    <t>CES  PARTICIPATION</t>
  </si>
  <si>
    <t>Threshold Criteria</t>
  </si>
  <si>
    <t>Eligibility Item</t>
  </si>
  <si>
    <t>No Potential Points</t>
  </si>
  <si>
    <t>CES Project Category</t>
  </si>
  <si>
    <t>Does this project only serve DV households (100%)?</t>
  </si>
  <si>
    <t>Select yes or no</t>
  </si>
  <si>
    <t xml:space="preserve">Is this a Transitional Housing project? </t>
  </si>
  <si>
    <t xml:space="preserve">Select yes or no </t>
  </si>
  <si>
    <t>Commitment to  Coordinated Entry System (CES)</t>
  </si>
  <si>
    <t>Has the agency formally committed to use CES for this project? </t>
  </si>
  <si>
    <t>CES commitment or Application</t>
  </si>
  <si>
    <t>Participation in CES Training</t>
  </si>
  <si>
    <t>Have one or more agency staff participated in formal CES  Training?</t>
  </si>
  <si>
    <t>RTFH records</t>
  </si>
  <si>
    <t>Agency Participation in CAHP Database</t>
  </si>
  <si>
    <t>Have 100% of CoC units been entered into CES?</t>
  </si>
  <si>
    <t>CES Coordinator / HMIS records</t>
  </si>
  <si>
    <t>Will 100% of CoC turnover units be filled by CES?</t>
  </si>
  <si>
    <t xml:space="preserve">Agency Commitment Form </t>
  </si>
  <si>
    <t>POINTS SCALE ADJUSTMENT - AUTOMATIC FOR PROJECTS LESS THAN 1 YEAR</t>
  </si>
  <si>
    <t>Section Points Earned</t>
  </si>
  <si>
    <t>Potential:</t>
  </si>
  <si>
    <t>This adjustment brings the total possible point to 200,  so that the projects can be disbursed throughout Tier 1</t>
  </si>
  <si>
    <t>Section I: Project Implementation and Performance</t>
  </si>
  <si>
    <t>1. Timeliness of Implementation</t>
  </si>
  <si>
    <r>
      <rPr>
        <b/>
        <sz val="11"/>
        <color theme="1"/>
        <rFont val="Arial"/>
        <family val="2"/>
      </rPr>
      <t>Data Source</t>
    </r>
    <r>
      <rPr>
        <sz val="11"/>
        <color theme="1"/>
        <rFont val="Arial"/>
        <family val="2"/>
      </rPr>
      <t xml:space="preserve">                             </t>
    </r>
  </si>
  <si>
    <t>Data Entry</t>
  </si>
  <si>
    <t xml:space="preserve">Points Possible </t>
  </si>
  <si>
    <t>Points Earned</t>
  </si>
  <si>
    <t>What is the original funding year?</t>
  </si>
  <si>
    <t>Cell H11 Above</t>
  </si>
  <si>
    <t xml:space="preserve">Is the Project Registered in HMIS? </t>
  </si>
  <si>
    <t>HMIS Project ID #</t>
  </si>
  <si>
    <t>NOTE: A SPECIAL APR HAS BEEN RUN FOR THE PERIOD July 1, 2016 to June 1, 2017 in order to answer the questions below.</t>
  </si>
  <si>
    <t>2. Project Performance</t>
  </si>
  <si>
    <t>Total number of persons served</t>
  </si>
  <si>
    <t>APR Q.7. Row 1</t>
  </si>
  <si>
    <t>Move through System (Number Leavers)</t>
  </si>
  <si>
    <t>APR Q.7. Row 4</t>
  </si>
  <si>
    <t xml:space="preserve"> % Permanent Housing Success (Q 36 Housing Outcome chart for the Project Type: PSH = Stability or RRH Move to PH)</t>
  </si>
  <si>
    <t>APR Q 36</t>
  </si>
  <si>
    <t>Section II: Resource Utilization Plan</t>
  </si>
  <si>
    <t>Component</t>
  </si>
  <si>
    <r>
      <rPr>
        <b/>
        <sz val="11"/>
        <color theme="1"/>
        <rFont val="Calibri"/>
        <family val="2"/>
        <scheme val="minor"/>
      </rPr>
      <t>Data Source</t>
    </r>
    <r>
      <rPr>
        <sz val="11"/>
        <color theme="1"/>
        <rFont val="Calibri"/>
        <family val="2"/>
        <scheme val="minor"/>
      </rPr>
      <t xml:space="preserve">                               (location differs by project type)</t>
    </r>
  </si>
  <si>
    <t>Calculation</t>
  </si>
  <si>
    <t xml:space="preserve"> Resource Utilization - Cost Comparison HUD Funds</t>
  </si>
  <si>
    <t>Earned:</t>
  </si>
  <si>
    <t>Input</t>
  </si>
  <si>
    <t>Source</t>
  </si>
  <si>
    <t>Raw Data</t>
  </si>
  <si>
    <r>
      <t xml:space="preserve">Measurement Intervals:    </t>
    </r>
    <r>
      <rPr>
        <b/>
        <sz val="10"/>
        <color rgb="FFFF0000"/>
        <rFont val="Arial"/>
        <family val="2"/>
      </rPr>
      <t>Include end value in range</t>
    </r>
  </si>
  <si>
    <t>Points
Earned</t>
  </si>
  <si>
    <t>Corresponding
Points</t>
  </si>
  <si>
    <t>Total households / persons to be served</t>
  </si>
  <si>
    <t>Cost Comparison Chart - Project LIne (application #s)</t>
  </si>
  <si>
    <t>or</t>
  </si>
  <si>
    <t>above</t>
  </si>
  <si>
    <r>
      <t>Total</t>
    </r>
    <r>
      <rPr>
        <b/>
        <i/>
        <sz val="10"/>
        <rFont val="Arial"/>
        <family val="2"/>
      </rPr>
      <t xml:space="preserve"> HUD Request</t>
    </r>
  </si>
  <si>
    <t>From Budget Total HUD request (Column 1)</t>
  </si>
  <si>
    <t xml:space="preserve"> -</t>
  </si>
  <si>
    <t>Cost per Person</t>
  </si>
  <si>
    <t xml:space="preserve"> - </t>
  </si>
  <si>
    <t>Average Cost per person for Program Type</t>
  </si>
  <si>
    <t>Cost Comparison Chart - Section Total Average Cost</t>
  </si>
  <si>
    <t>up to</t>
  </si>
  <si>
    <t>Percentage Project Cost per person to Average for program type</t>
  </si>
  <si>
    <t>Resource Utilization - Cost Comparison Total Budget</t>
  </si>
  <si>
    <r>
      <t xml:space="preserve">Measurement Intervals:   </t>
    </r>
    <r>
      <rPr>
        <b/>
        <sz val="10"/>
        <color rgb="FFFF0000"/>
        <rFont val="Arial"/>
        <family val="2"/>
      </rPr>
      <t>Include end range value in range</t>
    </r>
  </si>
  <si>
    <t>Total housdeholds/ persons to be served </t>
  </si>
  <si>
    <t>Cost Chart  Report - Project LIne (application #s)</t>
  </si>
  <si>
    <t xml:space="preserve">or </t>
  </si>
  <si>
    <r>
      <rPr>
        <b/>
        <i/>
        <sz val="10"/>
        <rFont val="Arial"/>
        <family val="2"/>
      </rPr>
      <t xml:space="preserve">Total </t>
    </r>
    <r>
      <rPr>
        <sz val="10"/>
        <rFont val="Arial"/>
        <family val="2"/>
      </rPr>
      <t>Project Budget</t>
    </r>
  </si>
  <si>
    <t>From Budget Total (Column 1)</t>
  </si>
  <si>
    <t>Average cost calculation (Cost Comparison Chart - Section Total - TOTAL Budget Average)</t>
  </si>
  <si>
    <t xml:space="preserve">up to </t>
  </si>
  <si>
    <t>Section III: CoC System Improvement</t>
  </si>
  <si>
    <t>Fills subregional gap / need (units / beds by program and HH type compared with total for that type in subregion )</t>
  </si>
  <si>
    <t>Subregional Summary Chart (1-5 points)</t>
  </si>
  <si>
    <t>Project unit / bed inventory  (Housing and HH type)</t>
  </si>
  <si>
    <t>2017 HIC Subregional Chart, named project row</t>
  </si>
  <si>
    <t>Below</t>
  </si>
  <si>
    <t>Subregion Total unit/ Bed inventory by Housing and HH type</t>
  </si>
  <si>
    <t>2017 HIC Subregional Chart, sum all Units / beds for Project &amp; HH Type</t>
  </si>
  <si>
    <t>-</t>
  </si>
  <si>
    <t>Percentage of Subregion capacity</t>
  </si>
  <si>
    <t>calculation</t>
  </si>
  <si>
    <t>`</t>
  </si>
  <si>
    <t>Section IV: CoC Priorities</t>
  </si>
  <si>
    <t>Priority Population</t>
  </si>
  <si>
    <t>Data</t>
  </si>
  <si>
    <t>Potential</t>
  </si>
  <si>
    <t>Dedicated to Chronic</t>
  </si>
  <si>
    <t>Targets Substabce Use, Mental Illness, Veterans</t>
  </si>
  <si>
    <t>Cost Comparison Chart -</t>
  </si>
  <si>
    <t>Section V: Bonus Points</t>
  </si>
  <si>
    <t>System Support - CES Navigation</t>
  </si>
  <si>
    <t>22.a. Has agency identified one or more Housing  Navigators?   Provide Name(s) below</t>
  </si>
  <si>
    <t xml:space="preserve">CES Report </t>
  </si>
  <si>
    <t>Navigator Name(s):</t>
  </si>
  <si>
    <t>Is name on HMIS - CES Entry Access List?</t>
  </si>
  <si>
    <t xml:space="preserve">22.b. Has Navigator placed any persons  assigned to them for navigation with agency other than parent agency? </t>
  </si>
  <si>
    <t>CES Navigator Assignment and Client Exit destination report.</t>
  </si>
  <si>
    <t>System Support - Standards</t>
  </si>
  <si>
    <t>#23 Does agency commit that 100 % of all homeless-dedicated projects  will follow CoC Community standards (both HUD and non-HUD funded)?</t>
  </si>
  <si>
    <t>Signed Commitment in Dropbox</t>
  </si>
  <si>
    <t>Remove - If TH for youth needed it will be threshold</t>
  </si>
  <si>
    <t xml:space="preserve">TOTAL POINTS POSSIBLE </t>
  </si>
  <si>
    <t>CES  PARTICIPATION - Threshold</t>
  </si>
  <si>
    <t>Points Possible</t>
  </si>
  <si>
    <t>Timeliness of Implementation</t>
  </si>
  <si>
    <t>HMIS Regsitration</t>
  </si>
  <si>
    <t>Project Performance</t>
  </si>
  <si>
    <t>Move through System (Leavers)</t>
  </si>
  <si>
    <t xml:space="preserve">Fills subregional need </t>
  </si>
  <si>
    <t>Priority Populations (Board Policy)</t>
  </si>
  <si>
    <t>Agency Identified Navigators</t>
  </si>
  <si>
    <t xml:space="preserve">Navigator placed persons in system </t>
  </si>
  <si>
    <t>Commit to Standards</t>
  </si>
  <si>
    <t>Select True False</t>
  </si>
  <si>
    <t xml:space="preserve"> Select Fund Type</t>
  </si>
  <si>
    <t>Select #  Units or Beds</t>
  </si>
  <si>
    <t>Select Timelessness Range</t>
  </si>
  <si>
    <t>Select Fill Need Range</t>
  </si>
  <si>
    <t>Original Funding</t>
  </si>
  <si>
    <t>Yes</t>
  </si>
  <si>
    <r>
      <t>Dedicated</t>
    </r>
    <r>
      <rPr>
        <i/>
        <sz val="11"/>
        <color theme="1"/>
        <rFont val="Calibri"/>
        <family val="2"/>
        <scheme val="minor"/>
      </rPr>
      <t>Plus</t>
    </r>
  </si>
  <si>
    <t>Individuals</t>
  </si>
  <si>
    <t>Central</t>
  </si>
  <si>
    <t>Bonus</t>
  </si>
  <si>
    <t>Under 5</t>
  </si>
  <si>
    <t>Contract not issued by HUD</t>
  </si>
  <si>
    <t>Under 5%</t>
  </si>
  <si>
    <t xml:space="preserve">Yes </t>
  </si>
  <si>
    <t>No</t>
  </si>
  <si>
    <t>Joint</t>
  </si>
  <si>
    <t>Families</t>
  </si>
  <si>
    <t>East</t>
  </si>
  <si>
    <t>New</t>
  </si>
  <si>
    <t>Under 10</t>
  </si>
  <si>
    <t>Within 6 Months</t>
  </si>
  <si>
    <t>5 to 10%</t>
  </si>
  <si>
    <t>Permanent Supportive</t>
  </si>
  <si>
    <t>Mixed</t>
  </si>
  <si>
    <t>North Coast</t>
  </si>
  <si>
    <t>Reallocated</t>
  </si>
  <si>
    <t>Under 15</t>
  </si>
  <si>
    <t>Within 9 months</t>
  </si>
  <si>
    <t>Over 10% but not 15%</t>
  </si>
  <si>
    <t>Rapid Rehousing</t>
  </si>
  <si>
    <t>Youth Only</t>
  </si>
  <si>
    <t>North Inland</t>
  </si>
  <si>
    <t>Over 15 but less 20</t>
  </si>
  <si>
    <t>Within 1 year</t>
  </si>
  <si>
    <t>15% or more</t>
  </si>
  <si>
    <t>SSO- CAHP</t>
  </si>
  <si>
    <t>Southbay</t>
  </si>
  <si>
    <t>20 or more</t>
  </si>
  <si>
    <t>HMIS</t>
  </si>
  <si>
    <t>Criteria</t>
  </si>
  <si>
    <t>Brief Description</t>
  </si>
  <si>
    <t>Points</t>
  </si>
  <si>
    <t>Possible</t>
  </si>
  <si>
    <t>Resource Utilization</t>
  </si>
  <si>
    <t>(Based on data in the application)</t>
  </si>
  <si>
    <t>Cost effectiveness:  Cost per person - by program type</t>
  </si>
  <si>
    <t>Timely Start up / Implementation</t>
  </si>
  <si>
    <t>Total</t>
  </si>
  <si>
    <t>Acuity and Special Need</t>
  </si>
  <si>
    <t>Best Practice fit</t>
  </si>
  <si>
    <t>For PSH = % dedicated CH;  RRH Families from street</t>
  </si>
  <si>
    <t>PSH for Chronic, RRH for families,</t>
  </si>
  <si>
    <t>For RRH = %  Youth, SMI, SUD</t>
  </si>
  <si>
    <t>% Vet, CH, Youth, SMI, SUD</t>
  </si>
  <si>
    <t>Any = % Vet</t>
  </si>
  <si>
    <r>
      <t xml:space="preserve"> </t>
    </r>
    <r>
      <rPr>
        <b/>
        <sz val="11"/>
        <color rgb="FF000000"/>
        <rFont val="Calibri"/>
        <family val="2"/>
        <scheme val="minor"/>
      </rPr>
      <t>CoC Systems  Improvement</t>
    </r>
  </si>
  <si>
    <t>Create new Units</t>
  </si>
  <si>
    <t># new beds / units added</t>
  </si>
  <si>
    <t>Fills subregional gap</t>
  </si>
  <si>
    <t>Helps fill subregional need  - preserves or creates program type needed</t>
  </si>
  <si>
    <t>Housing First</t>
  </si>
  <si>
    <t>HUD criteria - no sober, no income,  2015 application</t>
  </si>
  <si>
    <t>Low Barrier</t>
  </si>
  <si>
    <t>HUD criteria 2015 application</t>
  </si>
  <si>
    <t>% Beds dedicated to Chronic</t>
  </si>
  <si>
    <t>Coordinated Assessment &amp; Housing Placement</t>
  </si>
  <si>
    <t>PSH and RRH   (other service types voluntary)</t>
  </si>
  <si>
    <t xml:space="preserve">Agreement signed / application </t>
  </si>
  <si>
    <t>PSH and RRH Inventory in CAHP</t>
  </si>
  <si>
    <t>% units entered into CAHP</t>
  </si>
  <si>
    <t>CAHP Contribution</t>
  </si>
  <si>
    <t>participation in CAHP team</t>
  </si>
  <si>
    <t>0r 5</t>
  </si>
  <si>
    <t>CAHP Training</t>
  </si>
  <si>
    <t>Training of  1 or more Staff completed;  Or Training Scheduled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</si>
</sst>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4" formatCode="_(&quot;$&quot;* #,##0.00_);_(&quot;$&quot;* \(#,##0.00\);_(&quot;$&quot;* &quot;-&quot;??_);_(@_)"/>
    <numFmt numFmtId="43" formatCode="_(* #,##0.00_);_(* \(#,##0.00\);_(* &quot;-&quot;??_);_(@_)"/>
    <numFmt numFmtId="164" formatCode="&quot;$&quot;#,##0"/>
    <numFmt numFmtId="165" formatCode="0.0%"/>
  </numFmts>
  <fonts count="43">
    <font>
      <sz val="11"/>
      <color theme="1"/>
      <name val="Calibri"/>
      <family val="2"/>
      <scheme val="minor"/>
    </font>
    <font>
      <sz val="11"/>
      <color theme="1"/>
      <name val="Calibri"/>
      <family val="2"/>
      <scheme val="minor"/>
    </font>
    <font>
      <b/>
      <sz val="11"/>
      <color theme="1"/>
      <name val="Calibri"/>
      <family val="2"/>
      <scheme val="minor"/>
    </font>
    <font>
      <b/>
      <sz val="18"/>
      <color theme="0"/>
      <name val="Calibri"/>
      <family val="2"/>
      <scheme val="minor"/>
    </font>
    <font>
      <b/>
      <sz val="18"/>
      <color theme="1"/>
      <name val="Calibri"/>
      <family val="2"/>
      <scheme val="minor"/>
    </font>
    <font>
      <sz val="10"/>
      <name val="Arial"/>
      <family val="2"/>
    </font>
    <font>
      <b/>
      <i/>
      <sz val="10"/>
      <name val="Arial"/>
      <family val="2"/>
    </font>
    <font>
      <i/>
      <sz val="10"/>
      <name val="Arial"/>
      <family val="2"/>
    </font>
    <font>
      <b/>
      <sz val="14"/>
      <name val="Arial"/>
      <family val="2"/>
    </font>
    <font>
      <sz val="12"/>
      <color rgb="FF9C0006"/>
      <name val="Calibri"/>
      <family val="2"/>
      <scheme val="minor"/>
    </font>
    <font>
      <sz val="12"/>
      <color theme="1"/>
      <name val="Calibri"/>
      <family val="2"/>
      <scheme val="minor"/>
    </font>
    <font>
      <b/>
      <sz val="11"/>
      <color theme="4" tint="-0.499984740745262"/>
      <name val="Arial"/>
      <family val="2"/>
    </font>
    <font>
      <b/>
      <sz val="14"/>
      <color theme="0"/>
      <name val="Arial"/>
      <family val="2"/>
    </font>
    <font>
      <b/>
      <sz val="12"/>
      <name val="Arial"/>
      <family val="2"/>
    </font>
    <font>
      <b/>
      <i/>
      <sz val="11"/>
      <color theme="1"/>
      <name val="Calibri"/>
      <family val="2"/>
      <scheme val="minor"/>
    </font>
    <font>
      <b/>
      <sz val="11"/>
      <color rgb="FF000000"/>
      <name val="Calibri"/>
      <family val="2"/>
      <scheme val="minor"/>
    </font>
    <font>
      <sz val="11"/>
      <color rgb="FF000000"/>
      <name val="Calibri"/>
      <family val="2"/>
      <scheme val="minor"/>
    </font>
    <font>
      <sz val="11"/>
      <color theme="1"/>
      <name val="Arial"/>
      <family val="2"/>
    </font>
    <font>
      <sz val="10"/>
      <color theme="1"/>
      <name val="Arial"/>
      <family val="2"/>
    </font>
    <font>
      <b/>
      <sz val="11"/>
      <color theme="1"/>
      <name val="Arial"/>
      <family val="2"/>
    </font>
    <font>
      <b/>
      <sz val="12"/>
      <color theme="1"/>
      <name val="Arial"/>
      <family val="2"/>
    </font>
    <font>
      <sz val="16"/>
      <color theme="1"/>
      <name val="Calibri"/>
      <family val="2"/>
      <scheme val="minor"/>
    </font>
    <font>
      <b/>
      <sz val="16"/>
      <color theme="0"/>
      <name val="Arial"/>
      <family val="2"/>
    </font>
    <font>
      <i/>
      <sz val="11"/>
      <color theme="1"/>
      <name val="Calibri"/>
      <family val="2"/>
      <scheme val="minor"/>
    </font>
    <font>
      <b/>
      <sz val="12"/>
      <color theme="1"/>
      <name val="Calibri"/>
      <family val="2"/>
      <scheme val="minor"/>
    </font>
    <font>
      <sz val="10"/>
      <color theme="1"/>
      <name val="Calibri"/>
      <family val="2"/>
      <scheme val="minor"/>
    </font>
    <font>
      <b/>
      <sz val="10"/>
      <color theme="1"/>
      <name val="Arial"/>
      <family val="2"/>
    </font>
    <font>
      <b/>
      <sz val="12"/>
      <color theme="4" tint="-0.499984740745262"/>
      <name val="Arial"/>
      <family val="2"/>
    </font>
    <font>
      <b/>
      <sz val="12"/>
      <color theme="0"/>
      <name val="Arial"/>
      <family val="2"/>
    </font>
    <font>
      <b/>
      <sz val="12"/>
      <color rgb="FFFF0000"/>
      <name val="Arial"/>
      <family val="2"/>
    </font>
    <font>
      <sz val="12"/>
      <name val="Arial"/>
      <family val="2"/>
    </font>
    <font>
      <b/>
      <sz val="10"/>
      <color theme="4" tint="-0.499984740745262"/>
      <name val="Arial"/>
      <family val="2"/>
    </font>
    <font>
      <sz val="14"/>
      <name val="Arial"/>
      <family val="2"/>
    </font>
    <font>
      <b/>
      <sz val="10"/>
      <color rgb="FFFFFF00"/>
      <name val="Arial"/>
      <family val="2"/>
    </font>
    <font>
      <b/>
      <sz val="10"/>
      <color theme="0"/>
      <name val="Arial"/>
      <family val="2"/>
    </font>
    <font>
      <sz val="10"/>
      <color theme="4" tint="-0.499984740745262"/>
      <name val="Arial"/>
      <family val="2"/>
    </font>
    <font>
      <b/>
      <sz val="10"/>
      <color rgb="FFFF0000"/>
      <name val="Arial"/>
      <family val="2"/>
    </font>
    <font>
      <b/>
      <sz val="11"/>
      <color rgb="FFFF0000"/>
      <name val="Calibri"/>
      <family val="2"/>
      <scheme val="minor"/>
    </font>
    <font>
      <sz val="11"/>
      <color theme="0"/>
      <name val="Calibri"/>
      <family val="2"/>
      <scheme val="minor"/>
    </font>
    <font>
      <sz val="11"/>
      <name val="Calibri"/>
      <family val="2"/>
      <scheme val="minor"/>
    </font>
    <font>
      <sz val="11"/>
      <name val="Arial"/>
      <family val="2"/>
    </font>
    <font>
      <sz val="12"/>
      <color rgb="FF9C6500"/>
      <name val="Calibri"/>
      <family val="2"/>
      <scheme val="minor"/>
    </font>
    <font>
      <b/>
      <sz val="11"/>
      <name val="Arial"/>
      <family val="2"/>
    </font>
  </fonts>
  <fills count="27">
    <fill>
      <patternFill patternType="none"/>
    </fill>
    <fill>
      <patternFill patternType="gray125"/>
    </fill>
    <fill>
      <patternFill patternType="solid">
        <fgColor rgb="FFFFC7CE"/>
      </patternFill>
    </fill>
    <fill>
      <patternFill patternType="solid">
        <fgColor theme="4" tint="-0.499984740745262"/>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DCE6F1"/>
        <bgColor indexed="64"/>
      </patternFill>
    </fill>
    <fill>
      <patternFill patternType="solid">
        <fgColor rgb="FFFDE9D9"/>
        <bgColor indexed="64"/>
      </patternFill>
    </fill>
    <fill>
      <patternFill patternType="solid">
        <fgColor rgb="FFFFFFFF"/>
        <bgColor indexed="64"/>
      </patternFill>
    </fill>
    <fill>
      <patternFill patternType="solid">
        <fgColor rgb="FFFCECD4"/>
        <bgColor indexed="64"/>
      </patternFill>
    </fill>
    <fill>
      <patternFill patternType="solid">
        <fgColor rgb="FFF2F2F2"/>
        <bgColor indexed="64"/>
      </patternFill>
    </fill>
    <fill>
      <patternFill patternType="solid">
        <fgColor rgb="FFFCD5B4"/>
        <bgColor indexed="64"/>
      </patternFill>
    </fill>
    <fill>
      <patternFill patternType="solid">
        <fgColor indexed="42"/>
        <bgColor indexed="64"/>
      </patternFill>
    </fill>
    <fill>
      <patternFill patternType="solid">
        <fgColor rgb="FFB5FDE2"/>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99"/>
        <bgColor indexed="64"/>
      </patternFill>
    </fill>
    <fill>
      <patternFill patternType="solid">
        <fgColor rgb="FFFF0000"/>
        <bgColor indexed="64"/>
      </patternFill>
    </fill>
    <fill>
      <patternFill patternType="solid">
        <fgColor rgb="FFC6FEE9"/>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EB9C"/>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auto="1"/>
      </left>
      <right/>
      <top style="thin">
        <color auto="1"/>
      </top>
      <bottom/>
      <diagonal/>
    </border>
    <border>
      <left style="thin">
        <color indexed="64"/>
      </left>
      <right style="thin">
        <color indexed="64"/>
      </right>
      <top/>
      <bottom style="thin">
        <color indexed="64"/>
      </bottom>
      <diagonal/>
    </border>
    <border>
      <left style="thin">
        <color auto="1"/>
      </left>
      <right/>
      <top/>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auto="1"/>
      </left>
      <right/>
      <top/>
      <bottom style="thin">
        <color auto="1"/>
      </bottom>
      <diagonal/>
    </border>
    <border>
      <left style="medium">
        <color indexed="64"/>
      </left>
      <right style="thin">
        <color indexed="64"/>
      </right>
      <top/>
      <bottom style="thin">
        <color indexed="64"/>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diagonal/>
    </border>
    <border>
      <left/>
      <right/>
      <top style="thick">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thin">
        <color auto="1"/>
      </top>
      <bottom/>
      <diagonal/>
    </border>
    <border>
      <left/>
      <right/>
      <top/>
      <bottom style="thin">
        <color indexed="64"/>
      </bottom>
      <diagonal/>
    </border>
    <border>
      <left style="medium">
        <color indexed="64"/>
      </left>
      <right/>
      <top style="thin">
        <color auto="1"/>
      </top>
      <bottom style="thin">
        <color auto="1"/>
      </bottom>
      <diagonal/>
    </border>
  </borders>
  <cellStyleXfs count="13">
    <xf numFmtId="0" fontId="0" fillId="0" borderId="0"/>
    <xf numFmtId="44" fontId="1" fillId="0" borderId="0" applyFont="0" applyFill="0" applyBorder="0" applyAlignment="0" applyProtection="0"/>
    <xf numFmtId="0" fontId="5" fillId="0" borderId="0"/>
    <xf numFmtId="0" fontId="9" fillId="2" borderId="0" applyNumberFormat="0" applyBorder="0" applyAlignment="0" applyProtection="0"/>
    <xf numFmtId="0" fontId="5" fillId="0" borderId="0"/>
    <xf numFmtId="9" fontId="5"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0" fontId="5" fillId="0" borderId="0"/>
    <xf numFmtId="0" fontId="41" fillId="26" borderId="0" applyNumberFormat="0" applyBorder="0" applyAlignment="0" applyProtection="0"/>
    <xf numFmtId="0" fontId="41" fillId="26" borderId="0" applyNumberFormat="0" applyBorder="0" applyAlignment="0" applyProtection="0"/>
  </cellStyleXfs>
  <cellXfs count="367">
    <xf numFmtId="0" fontId="0" fillId="0" borderId="0" xfId="0"/>
    <xf numFmtId="0" fontId="0" fillId="6" borderId="0" xfId="0" applyFill="1"/>
    <xf numFmtId="0" fontId="0" fillId="0" borderId="0" xfId="0"/>
    <xf numFmtId="0" fontId="0" fillId="6" borderId="0" xfId="0" applyFill="1"/>
    <xf numFmtId="0" fontId="8" fillId="6" borderId="0" xfId="2" applyFont="1" applyFill="1" applyBorder="1" applyAlignment="1" applyProtection="1">
      <alignment horizontal="center" vertical="center"/>
    </xf>
    <xf numFmtId="0" fontId="2" fillId="0" borderId="0" xfId="0" applyFont="1" applyAlignment="1">
      <alignment horizontal="center" vertical="center" wrapText="1"/>
    </xf>
    <xf numFmtId="0" fontId="0" fillId="0" borderId="0" xfId="0"/>
    <xf numFmtId="0" fontId="0" fillId="6" borderId="0" xfId="0" applyFill="1"/>
    <xf numFmtId="0" fontId="0" fillId="0" borderId="0" xfId="0" applyBorder="1"/>
    <xf numFmtId="0" fontId="15" fillId="0" borderId="16" xfId="0" applyFont="1" applyBorder="1" applyAlignment="1">
      <alignment horizontal="center" vertical="center"/>
    </xf>
    <xf numFmtId="0" fontId="0" fillId="0" borderId="6" xfId="0" applyBorder="1" applyAlignment="1">
      <alignment horizontal="center" vertical="center"/>
    </xf>
    <xf numFmtId="0" fontId="16" fillId="0" borderId="6" xfId="0" applyFont="1" applyBorder="1" applyAlignment="1">
      <alignment vertical="center" wrapText="1"/>
    </xf>
    <xf numFmtId="0" fontId="16" fillId="0" borderId="6" xfId="0" applyFont="1" applyBorder="1" applyAlignment="1">
      <alignment horizontal="center" vertical="center"/>
    </xf>
    <xf numFmtId="0" fontId="0" fillId="0" borderId="16" xfId="0" applyBorder="1" applyAlignment="1">
      <alignment vertical="top"/>
    </xf>
    <xf numFmtId="0" fontId="0" fillId="0" borderId="5" xfId="0" applyBorder="1" applyAlignment="1">
      <alignment vertical="top"/>
    </xf>
    <xf numFmtId="0" fontId="16" fillId="0" borderId="4" xfId="0" applyFont="1" applyBorder="1" applyAlignment="1">
      <alignment vertical="center" wrapText="1"/>
    </xf>
    <xf numFmtId="0" fontId="16" fillId="0" borderId="16" xfId="0" applyFont="1" applyBorder="1" applyAlignment="1">
      <alignment horizontal="center" vertical="center"/>
    </xf>
    <xf numFmtId="0" fontId="15" fillId="12" borderId="17" xfId="0" applyFont="1" applyFill="1" applyBorder="1" applyAlignment="1">
      <alignment vertical="center"/>
    </xf>
    <xf numFmtId="0" fontId="15" fillId="12" borderId="16" xfId="0" applyFont="1" applyFill="1" applyBorder="1" applyAlignment="1">
      <alignment vertical="center"/>
    </xf>
    <xf numFmtId="0" fontId="15" fillId="12" borderId="0" xfId="0" applyFont="1" applyFill="1" applyAlignment="1">
      <alignment horizontal="right" vertical="center" wrapText="1"/>
    </xf>
    <xf numFmtId="0" fontId="15" fillId="12" borderId="18" xfId="0" applyFont="1" applyFill="1" applyBorder="1" applyAlignment="1">
      <alignment horizontal="center" vertical="center"/>
    </xf>
    <xf numFmtId="0" fontId="15" fillId="13" borderId="2" xfId="0" applyFont="1" applyFill="1" applyBorder="1" applyAlignment="1">
      <alignment vertical="center"/>
    </xf>
    <xf numFmtId="0" fontId="16" fillId="13" borderId="16" xfId="0" applyFont="1" applyFill="1" applyBorder="1" applyAlignment="1">
      <alignment vertical="center"/>
    </xf>
    <xf numFmtId="0" fontId="16" fillId="13" borderId="9" xfId="0" applyFont="1" applyFill="1" applyBorder="1" applyAlignment="1">
      <alignment vertical="center" wrapText="1"/>
    </xf>
    <xf numFmtId="0" fontId="16" fillId="13" borderId="9" xfId="0" applyFont="1" applyFill="1" applyBorder="1" applyAlignment="1">
      <alignment horizontal="center" vertical="center"/>
    </xf>
    <xf numFmtId="0" fontId="16" fillId="13" borderId="6" xfId="0" applyFont="1" applyFill="1" applyBorder="1" applyAlignment="1">
      <alignment horizontal="center" vertical="center"/>
    </xf>
    <xf numFmtId="0" fontId="0" fillId="13" borderId="18" xfId="0" applyFill="1" applyBorder="1" applyAlignment="1">
      <alignment wrapText="1"/>
    </xf>
    <xf numFmtId="0" fontId="16" fillId="13" borderId="5" xfId="0" applyFont="1" applyFill="1" applyBorder="1" applyAlignment="1">
      <alignment vertical="center"/>
    </xf>
    <xf numFmtId="0" fontId="16" fillId="13" borderId="17" xfId="0" applyFont="1" applyFill="1" applyBorder="1" applyAlignment="1">
      <alignment vertical="center" wrapText="1"/>
    </xf>
    <xf numFmtId="0" fontId="16" fillId="13" borderId="16" xfId="0" applyFont="1" applyFill="1" applyBorder="1" applyAlignment="1">
      <alignment horizontal="center" vertical="center"/>
    </xf>
    <xf numFmtId="0" fontId="15" fillId="13" borderId="4" xfId="0" applyFont="1" applyFill="1" applyBorder="1" applyAlignment="1">
      <alignment vertical="center" wrapText="1"/>
    </xf>
    <xf numFmtId="0" fontId="15" fillId="14" borderId="16" xfId="0" applyFont="1" applyFill="1" applyBorder="1" applyAlignment="1">
      <alignment vertical="center"/>
    </xf>
    <xf numFmtId="0" fontId="15" fillId="14" borderId="5" xfId="0" applyFont="1" applyFill="1" applyBorder="1" applyAlignment="1">
      <alignment vertical="center"/>
    </xf>
    <xf numFmtId="0" fontId="15" fillId="12" borderId="4" xfId="0" applyFont="1" applyFill="1" applyBorder="1" applyAlignment="1">
      <alignment horizontal="right" vertical="center" wrapText="1"/>
    </xf>
    <xf numFmtId="0" fontId="15" fillId="12" borderId="16" xfId="0" applyFont="1" applyFill="1" applyBorder="1" applyAlignment="1">
      <alignment horizontal="center" vertical="center"/>
    </xf>
    <xf numFmtId="0" fontId="16" fillId="0" borderId="4" xfId="0" applyFont="1" applyBorder="1" applyAlignment="1">
      <alignment vertical="center"/>
    </xf>
    <xf numFmtId="0" fontId="16" fillId="0" borderId="16" xfId="0" applyFont="1" applyBorder="1" applyAlignment="1">
      <alignment vertical="center"/>
    </xf>
    <xf numFmtId="0" fontId="0" fillId="0" borderId="5" xfId="0" applyBorder="1" applyAlignment="1">
      <alignment vertical="center" wrapText="1"/>
    </xf>
    <xf numFmtId="0" fontId="16" fillId="0" borderId="5" xfId="0" applyFont="1" applyBorder="1" applyAlignment="1">
      <alignment vertical="center" wrapText="1"/>
    </xf>
    <xf numFmtId="0" fontId="16" fillId="0" borderId="16" xfId="0" applyFont="1" applyBorder="1" applyAlignment="1">
      <alignment horizontal="center" vertical="center" wrapText="1"/>
    </xf>
    <xf numFmtId="0" fontId="16" fillId="0" borderId="5" xfId="0" applyFont="1" applyBorder="1" applyAlignment="1">
      <alignment vertical="center"/>
    </xf>
    <xf numFmtId="0" fontId="15" fillId="12" borderId="6" xfId="0" applyFont="1" applyFill="1" applyBorder="1" applyAlignment="1">
      <alignment vertical="center"/>
    </xf>
    <xf numFmtId="0" fontId="15" fillId="13" borderId="17" xfId="0" applyFont="1" applyFill="1" applyBorder="1" applyAlignment="1">
      <alignment vertical="center" wrapText="1"/>
    </xf>
    <xf numFmtId="0" fontId="16" fillId="13" borderId="16" xfId="0" applyFont="1" applyFill="1" applyBorder="1" applyAlignment="1">
      <alignment vertical="center" wrapText="1"/>
    </xf>
    <xf numFmtId="0" fontId="16" fillId="13" borderId="6" xfId="0" applyFont="1" applyFill="1" applyBorder="1" applyAlignment="1">
      <alignment vertical="center" wrapText="1"/>
    </xf>
    <xf numFmtId="0" fontId="16" fillId="13" borderId="4" xfId="0" applyFont="1" applyFill="1" applyBorder="1" applyAlignment="1">
      <alignment vertical="center" wrapText="1"/>
    </xf>
    <xf numFmtId="0" fontId="15" fillId="13" borderId="18" xfId="0" applyFont="1" applyFill="1" applyBorder="1" applyAlignment="1">
      <alignment vertical="center" wrapText="1"/>
    </xf>
    <xf numFmtId="0" fontId="16" fillId="13" borderId="5" xfId="0" applyFont="1" applyFill="1" applyBorder="1" applyAlignment="1">
      <alignment vertical="center" wrapText="1"/>
    </xf>
    <xf numFmtId="0" fontId="16" fillId="13" borderId="16" xfId="0" applyFont="1" applyFill="1" applyBorder="1" applyAlignment="1">
      <alignment horizontal="center" vertical="center" wrapText="1"/>
    </xf>
    <xf numFmtId="0" fontId="15" fillId="15" borderId="4" xfId="0" applyFont="1" applyFill="1" applyBorder="1" applyAlignment="1">
      <alignment vertical="center"/>
    </xf>
    <xf numFmtId="0" fontId="15" fillId="12" borderId="6" xfId="0" applyFont="1" applyFill="1" applyBorder="1" applyAlignment="1">
      <alignment horizontal="center" vertical="center"/>
    </xf>
    <xf numFmtId="0" fontId="15" fillId="0" borderId="4" xfId="0" applyFont="1" applyBorder="1" applyAlignment="1">
      <alignment vertical="center"/>
    </xf>
    <xf numFmtId="0" fontId="15" fillId="16" borderId="4" xfId="0" applyFont="1" applyFill="1" applyBorder="1" applyAlignment="1">
      <alignment horizontal="right" vertical="center" wrapText="1"/>
    </xf>
    <xf numFmtId="0" fontId="15" fillId="16" borderId="16" xfId="0" applyFont="1" applyFill="1" applyBorder="1" applyAlignment="1">
      <alignment horizontal="center" vertical="center"/>
    </xf>
    <xf numFmtId="0" fontId="0" fillId="0" borderId="10" xfId="0" applyBorder="1" applyAlignment="1">
      <alignment horizontal="center"/>
    </xf>
    <xf numFmtId="0" fontId="0" fillId="0" borderId="13" xfId="0" applyBorder="1" applyAlignment="1">
      <alignment horizontal="center"/>
    </xf>
    <xf numFmtId="0" fontId="2" fillId="6" borderId="10" xfId="0" applyFont="1" applyFill="1" applyBorder="1" applyAlignment="1">
      <alignment horizontal="center" vertical="center"/>
    </xf>
    <xf numFmtId="0" fontId="7" fillId="6" borderId="0" xfId="2" applyFont="1" applyFill="1" applyBorder="1" applyAlignment="1" applyProtection="1">
      <alignment horizontal="left" vertical="center" wrapText="1"/>
    </xf>
    <xf numFmtId="0" fontId="5" fillId="6" borderId="10" xfId="2" applyFont="1" applyFill="1" applyBorder="1" applyAlignment="1" applyProtection="1">
      <alignment horizontal="left" vertical="center" wrapText="1"/>
    </xf>
    <xf numFmtId="0" fontId="2" fillId="10" borderId="24" xfId="0" applyFont="1" applyFill="1" applyBorder="1" applyAlignment="1">
      <alignment horizontal="center" vertical="center"/>
    </xf>
    <xf numFmtId="0" fontId="0" fillId="0" borderId="22" xfId="0" applyBorder="1" applyAlignment="1">
      <alignment horizontal="center"/>
    </xf>
    <xf numFmtId="0" fontId="0" fillId="6" borderId="0" xfId="0" applyFill="1" applyBorder="1"/>
    <xf numFmtId="0" fontId="0" fillId="6" borderId="0" xfId="0" applyFill="1" applyBorder="1" applyAlignment="1" applyProtection="1">
      <alignment horizontal="center"/>
    </xf>
    <xf numFmtId="0" fontId="17" fillId="10" borderId="10" xfId="0" applyFont="1" applyFill="1" applyBorder="1" applyAlignment="1">
      <alignment horizontal="center" vertical="center" wrapText="1"/>
    </xf>
    <xf numFmtId="0" fontId="18" fillId="6" borderId="0" xfId="0" applyFont="1" applyFill="1" applyBorder="1"/>
    <xf numFmtId="0" fontId="18" fillId="6" borderId="0" xfId="0" applyFont="1" applyFill="1" applyBorder="1" applyAlignment="1">
      <alignment wrapText="1"/>
    </xf>
    <xf numFmtId="0" fontId="17" fillId="10" borderId="25" xfId="0" applyFont="1" applyFill="1" applyBorder="1" applyAlignment="1">
      <alignment horizontal="center" vertical="center" wrapText="1"/>
    </xf>
    <xf numFmtId="0" fontId="2" fillId="10" borderId="25" xfId="0" applyFont="1" applyFill="1" applyBorder="1" applyAlignment="1">
      <alignment horizontal="center" vertical="center"/>
    </xf>
    <xf numFmtId="0" fontId="0" fillId="13" borderId="6" xfId="0" applyFill="1" applyBorder="1" applyAlignment="1">
      <alignment horizontal="center" vertical="center"/>
    </xf>
    <xf numFmtId="0" fontId="14" fillId="10" borderId="27" xfId="0" applyFont="1" applyFill="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1" fontId="5" fillId="6" borderId="0" xfId="10" applyNumberFormat="1" applyFont="1" applyFill="1" applyBorder="1" applyAlignment="1">
      <alignment horizontal="center" vertical="center"/>
    </xf>
    <xf numFmtId="0" fontId="2" fillId="10" borderId="2" xfId="0" applyFont="1" applyFill="1" applyBorder="1" applyAlignment="1">
      <alignment horizontal="center" vertical="center"/>
    </xf>
    <xf numFmtId="0" fontId="0" fillId="10" borderId="23" xfId="0" applyFont="1" applyFill="1" applyBorder="1" applyAlignment="1">
      <alignment horizontal="center" wrapText="1"/>
    </xf>
    <xf numFmtId="0" fontId="2" fillId="10" borderId="26" xfId="0" applyFont="1" applyFill="1" applyBorder="1" applyAlignment="1">
      <alignment horizontal="center" vertical="center"/>
    </xf>
    <xf numFmtId="0" fontId="21" fillId="20" borderId="7" xfId="0" applyFont="1" applyFill="1" applyBorder="1" applyAlignment="1">
      <alignment vertical="center"/>
    </xf>
    <xf numFmtId="0" fontId="21" fillId="20" borderId="8" xfId="0" applyFont="1" applyFill="1" applyBorder="1" applyAlignment="1">
      <alignment vertical="center"/>
    </xf>
    <xf numFmtId="0" fontId="2" fillId="20" borderId="8" xfId="0" applyFont="1" applyFill="1" applyBorder="1" applyAlignment="1">
      <alignment vertical="center"/>
    </xf>
    <xf numFmtId="0" fontId="20" fillId="20" borderId="7" xfId="0" applyFont="1" applyFill="1" applyBorder="1" applyAlignment="1">
      <alignment vertical="center"/>
    </xf>
    <xf numFmtId="0" fontId="10" fillId="20" borderId="8" xfId="0" applyFont="1" applyFill="1" applyBorder="1" applyAlignment="1">
      <alignment vertical="center"/>
    </xf>
    <xf numFmtId="1" fontId="20" fillId="21" borderId="1" xfId="0" applyNumberFormat="1" applyFont="1" applyFill="1" applyBorder="1" applyAlignment="1">
      <alignment horizontal="center" vertical="center"/>
    </xf>
    <xf numFmtId="0" fontId="24" fillId="21" borderId="1" xfId="0" applyFont="1" applyFill="1" applyBorder="1" applyAlignment="1">
      <alignment horizontal="center"/>
    </xf>
    <xf numFmtId="0" fontId="28" fillId="6" borderId="0" xfId="0" applyFont="1" applyFill="1" applyBorder="1" applyAlignment="1" applyProtection="1">
      <alignment vertical="center" wrapText="1"/>
    </xf>
    <xf numFmtId="0" fontId="29" fillId="0" borderId="0" xfId="0" applyFont="1" applyFill="1" applyBorder="1" applyAlignment="1" applyProtection="1">
      <alignment vertical="center" wrapText="1"/>
    </xf>
    <xf numFmtId="0" fontId="13" fillId="6" borderId="0" xfId="0" applyFont="1" applyFill="1" applyBorder="1" applyAlignment="1" applyProtection="1">
      <alignment vertical="center" wrapText="1"/>
    </xf>
    <xf numFmtId="0" fontId="30" fillId="6" borderId="0" xfId="0" applyFont="1" applyFill="1" applyBorder="1" applyAlignment="1" applyProtection="1">
      <alignment vertical="center"/>
    </xf>
    <xf numFmtId="0" fontId="30" fillId="6" borderId="0" xfId="0" applyFont="1" applyFill="1" applyAlignment="1" applyProtection="1">
      <alignment vertical="center"/>
    </xf>
    <xf numFmtId="0" fontId="30" fillId="0" borderId="0" xfId="0" applyFont="1" applyAlignment="1" applyProtection="1">
      <alignment vertical="center" wrapText="1"/>
    </xf>
    <xf numFmtId="0" fontId="30" fillId="0" borderId="0" xfId="0" applyFont="1" applyAlignment="1" applyProtection="1">
      <alignment vertical="center"/>
    </xf>
    <xf numFmtId="0" fontId="29" fillId="6" borderId="0" xfId="0" applyFont="1" applyFill="1" applyBorder="1" applyAlignment="1" applyProtection="1">
      <alignment vertical="center" wrapText="1"/>
    </xf>
    <xf numFmtId="0" fontId="30" fillId="6" borderId="0" xfId="0" applyFont="1" applyFill="1" applyAlignment="1" applyProtection="1">
      <alignment vertical="center" wrapText="1"/>
    </xf>
    <xf numFmtId="0" fontId="5" fillId="0" borderId="10" xfId="10" applyFont="1" applyFill="1" applyBorder="1" applyAlignment="1" applyProtection="1">
      <alignment vertical="center" wrapText="1"/>
    </xf>
    <xf numFmtId="0" fontId="5" fillId="17" borderId="10" xfId="0" applyFont="1" applyFill="1" applyBorder="1" applyAlignment="1" applyProtection="1">
      <alignment horizontal="center" vertical="center" wrapText="1"/>
      <protection locked="0"/>
    </xf>
    <xf numFmtId="0" fontId="11" fillId="8" borderId="12" xfId="0" applyFont="1" applyFill="1" applyBorder="1" applyAlignment="1" applyProtection="1">
      <alignment horizontal="left" vertical="center"/>
    </xf>
    <xf numFmtId="0" fontId="11" fillId="8" borderId="11" xfId="0" applyFont="1" applyFill="1" applyBorder="1" applyAlignment="1" applyProtection="1">
      <alignment vertical="center" wrapText="1"/>
    </xf>
    <xf numFmtId="0" fontId="11" fillId="8" borderId="11" xfId="0" applyFont="1" applyFill="1" applyBorder="1" applyAlignment="1" applyProtection="1">
      <alignment horizontal="right" vertical="center"/>
    </xf>
    <xf numFmtId="165" fontId="11" fillId="8" borderId="11" xfId="0" applyNumberFormat="1" applyFont="1" applyFill="1" applyBorder="1" applyAlignment="1" applyProtection="1">
      <alignment vertical="center" wrapText="1"/>
    </xf>
    <xf numFmtId="0" fontId="11" fillId="8" borderId="11" xfId="0" applyFont="1" applyFill="1" applyBorder="1" applyAlignment="1" applyProtection="1">
      <alignment horizontal="right" vertical="center" wrapText="1"/>
    </xf>
    <xf numFmtId="0" fontId="5" fillId="6" borderId="0" xfId="0" applyFont="1" applyFill="1" applyBorder="1" applyAlignment="1" applyProtection="1">
      <alignment vertical="center"/>
    </xf>
    <xf numFmtId="0" fontId="31" fillId="6" borderId="0" xfId="0" applyFont="1" applyFill="1" applyAlignment="1" applyProtection="1">
      <alignment vertical="center"/>
    </xf>
    <xf numFmtId="0" fontId="31" fillId="0" borderId="0" xfId="0" applyFont="1" applyFill="1" applyAlignment="1" applyProtection="1">
      <alignment vertical="center"/>
    </xf>
    <xf numFmtId="0" fontId="31" fillId="0" borderId="0" xfId="0" applyFont="1" applyAlignment="1" applyProtection="1">
      <alignment vertical="center"/>
    </xf>
    <xf numFmtId="0" fontId="5" fillId="6" borderId="10" xfId="0" applyFont="1" applyFill="1" applyBorder="1" applyAlignment="1">
      <alignment horizontal="left" vertical="center" wrapText="1"/>
    </xf>
    <xf numFmtId="1" fontId="32" fillId="0" borderId="0" xfId="0" applyNumberFormat="1" applyFont="1" applyFill="1" applyBorder="1" applyAlignment="1">
      <alignment horizontal="center" vertical="center"/>
    </xf>
    <xf numFmtId="1" fontId="5" fillId="6" borderId="0" xfId="0" applyNumberFormat="1" applyFont="1" applyFill="1" applyBorder="1" applyAlignment="1">
      <alignment horizontal="center" vertical="center"/>
    </xf>
    <xf numFmtId="0" fontId="5" fillId="6" borderId="10" xfId="0" applyFont="1" applyFill="1" applyBorder="1" applyAlignment="1" applyProtection="1">
      <alignment vertical="center"/>
    </xf>
    <xf numFmtId="0" fontId="5" fillId="6" borderId="0" xfId="0" applyFont="1" applyFill="1" applyAlignment="1">
      <alignment horizontal="center" vertical="center"/>
    </xf>
    <xf numFmtId="0" fontId="34" fillId="3" borderId="11" xfId="0" applyFont="1" applyFill="1" applyBorder="1" applyAlignment="1" applyProtection="1">
      <alignment vertical="center" wrapText="1"/>
    </xf>
    <xf numFmtId="0" fontId="31" fillId="8" borderId="11" xfId="10" applyFont="1" applyFill="1" applyBorder="1" applyAlignment="1" applyProtection="1">
      <alignment vertical="center" wrapText="1"/>
    </xf>
    <xf numFmtId="0" fontId="31" fillId="8" borderId="11" xfId="10" applyFont="1" applyFill="1" applyBorder="1" applyAlignment="1" applyProtection="1">
      <alignment horizontal="left" vertical="center" wrapText="1"/>
    </xf>
    <xf numFmtId="165" fontId="31" fillId="8" borderId="11" xfId="10" applyNumberFormat="1" applyFont="1" applyFill="1" applyBorder="1" applyAlignment="1" applyProtection="1">
      <alignment vertical="center" wrapText="1"/>
    </xf>
    <xf numFmtId="0" fontId="31" fillId="8" borderId="11" xfId="10" applyFont="1" applyFill="1" applyBorder="1" applyAlignment="1" applyProtection="1">
      <alignment horizontal="right" vertical="center" wrapText="1"/>
    </xf>
    <xf numFmtId="0" fontId="31" fillId="8" borderId="14" xfId="10" applyFont="1" applyFill="1" applyBorder="1" applyAlignment="1" applyProtection="1">
      <alignment horizontal="left" vertical="center" wrapText="1"/>
    </xf>
    <xf numFmtId="0" fontId="31" fillId="8" borderId="11" xfId="0" applyFont="1" applyFill="1" applyBorder="1" applyAlignment="1" applyProtection="1">
      <alignment vertical="center" wrapText="1"/>
    </xf>
    <xf numFmtId="0" fontId="31" fillId="8" borderId="11" xfId="0" applyFont="1" applyFill="1" applyBorder="1" applyAlignment="1" applyProtection="1">
      <alignment horizontal="left" vertical="center" wrapText="1"/>
    </xf>
    <xf numFmtId="165" fontId="31" fillId="8" borderId="11" xfId="0" applyNumberFormat="1" applyFont="1" applyFill="1" applyBorder="1" applyAlignment="1" applyProtection="1">
      <alignment vertical="center" wrapText="1"/>
    </xf>
    <xf numFmtId="0" fontId="31" fillId="8" borderId="11" xfId="0" applyFont="1" applyFill="1" applyBorder="1" applyAlignment="1" applyProtection="1">
      <alignment horizontal="right" vertical="center" wrapText="1"/>
    </xf>
    <xf numFmtId="0" fontId="31" fillId="8" borderId="14" xfId="0" applyFont="1" applyFill="1" applyBorder="1" applyAlignment="1" applyProtection="1">
      <alignment horizontal="left" vertical="center" wrapText="1"/>
    </xf>
    <xf numFmtId="1" fontId="35" fillId="8" borderId="11" xfId="0" applyNumberFormat="1" applyFont="1" applyFill="1" applyBorder="1" applyAlignment="1" applyProtection="1">
      <alignment horizontal="center" vertical="center" wrapText="1"/>
    </xf>
    <xf numFmtId="1" fontId="35" fillId="8" borderId="14" xfId="0" applyNumberFormat="1" applyFont="1" applyFill="1" applyBorder="1" applyAlignment="1" applyProtection="1">
      <alignment horizontal="center" vertical="center" wrapText="1"/>
    </xf>
    <xf numFmtId="0" fontId="5" fillId="0" borderId="20" xfId="0" applyFont="1" applyBorder="1" applyAlignment="1" applyProtection="1">
      <alignment vertical="center" wrapText="1"/>
    </xf>
    <xf numFmtId="0" fontId="5" fillId="0" borderId="10" xfId="0" applyFont="1" applyBorder="1" applyAlignment="1" applyProtection="1">
      <alignment vertical="center" wrapText="1"/>
    </xf>
    <xf numFmtId="0" fontId="0" fillId="0" borderId="0" xfId="0" applyBorder="1" applyAlignment="1">
      <alignment vertical="center"/>
    </xf>
    <xf numFmtId="0" fontId="0" fillId="0" borderId="0" xfId="0" applyAlignment="1">
      <alignment vertical="center"/>
    </xf>
    <xf numFmtId="0" fontId="0" fillId="0" borderId="10" xfId="0" applyBorder="1" applyAlignment="1">
      <alignment wrapText="1"/>
    </xf>
    <xf numFmtId="0" fontId="0" fillId="24" borderId="10" xfId="0" applyFill="1" applyBorder="1" applyAlignment="1">
      <alignment horizontal="center" vertical="center"/>
    </xf>
    <xf numFmtId="0" fontId="26" fillId="20" borderId="8" xfId="0" applyFont="1" applyFill="1" applyBorder="1" applyAlignment="1">
      <alignment vertical="center" wrapText="1"/>
    </xf>
    <xf numFmtId="0" fontId="31" fillId="6" borderId="10" xfId="10" applyFont="1" applyFill="1" applyBorder="1" applyAlignment="1" applyProtection="1">
      <alignment horizontal="center" vertical="center" wrapText="1"/>
    </xf>
    <xf numFmtId="0" fontId="31" fillId="6" borderId="10" xfId="10" applyFont="1" applyFill="1" applyBorder="1" applyAlignment="1" applyProtection="1">
      <alignment horizontal="center" wrapText="1"/>
    </xf>
    <xf numFmtId="0" fontId="5" fillId="0" borderId="10" xfId="0" applyFont="1" applyFill="1" applyBorder="1" applyAlignment="1" applyProtection="1">
      <alignment vertical="center" wrapText="1"/>
    </xf>
    <xf numFmtId="0" fontId="5" fillId="0" borderId="10" xfId="0" applyFont="1" applyFill="1" applyBorder="1" applyAlignment="1" applyProtection="1">
      <alignment horizontal="left" vertical="center" wrapText="1"/>
    </xf>
    <xf numFmtId="1" fontId="5" fillId="0" borderId="28" xfId="9" applyNumberFormat="1" applyFont="1" applyFill="1" applyBorder="1" applyAlignment="1" applyProtection="1">
      <alignment horizontal="center" vertical="center"/>
    </xf>
    <xf numFmtId="9" fontId="0" fillId="6" borderId="12" xfId="0" applyNumberFormat="1" applyFill="1" applyBorder="1" applyAlignment="1">
      <alignment horizontal="right" vertical="center"/>
    </xf>
    <xf numFmtId="9" fontId="5" fillId="6" borderId="11" xfId="0" applyNumberFormat="1" applyFont="1" applyFill="1" applyBorder="1" applyAlignment="1">
      <alignment horizontal="center" vertical="center"/>
    </xf>
    <xf numFmtId="9" fontId="0" fillId="6" borderId="14" xfId="0" applyNumberFormat="1" applyFill="1" applyBorder="1" applyAlignment="1">
      <alignment horizontal="left" vertical="center"/>
    </xf>
    <xf numFmtId="0" fontId="5" fillId="0" borderId="10" xfId="0" applyFont="1" applyFill="1" applyBorder="1" applyAlignment="1" applyProtection="1">
      <alignment horizontal="center" vertical="center"/>
    </xf>
    <xf numFmtId="1" fontId="0" fillId="0" borderId="14" xfId="0" applyNumberFormat="1" applyFill="1" applyBorder="1" applyAlignment="1">
      <alignment horizontal="center" vertical="center"/>
    </xf>
    <xf numFmtId="0" fontId="5" fillId="0" borderId="10" xfId="0" applyFont="1" applyFill="1" applyBorder="1" applyAlignment="1" applyProtection="1">
      <alignment horizontal="left" vertical="center"/>
    </xf>
    <xf numFmtId="5" fontId="5" fillId="25" borderId="12" xfId="9"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right" vertical="center" wrapText="1"/>
    </xf>
    <xf numFmtId="164" fontId="5" fillId="6" borderId="12" xfId="5" applyNumberFormat="1" applyFont="1" applyFill="1" applyBorder="1" applyAlignment="1" applyProtection="1">
      <alignment horizontal="center" vertical="center"/>
    </xf>
    <xf numFmtId="0" fontId="5" fillId="6" borderId="10" xfId="0" applyFont="1" applyFill="1" applyBorder="1" applyAlignment="1" applyProtection="1">
      <alignment horizontal="left" vertical="center" wrapText="1"/>
    </xf>
    <xf numFmtId="164" fontId="5" fillId="25" borderId="13" xfId="0" applyNumberFormat="1" applyFont="1" applyFill="1" applyBorder="1" applyAlignment="1" applyProtection="1">
      <alignment horizontal="center" vertical="center"/>
      <protection hidden="1"/>
    </xf>
    <xf numFmtId="0" fontId="18" fillId="6" borderId="10" xfId="0" applyFont="1" applyFill="1" applyBorder="1" applyAlignment="1" applyProtection="1">
      <alignment horizontal="right" vertical="center" wrapText="1"/>
    </xf>
    <xf numFmtId="9" fontId="5" fillId="6" borderId="10" xfId="0" applyNumberFormat="1" applyFont="1" applyFill="1" applyBorder="1" applyAlignment="1" applyProtection="1">
      <alignment horizontal="center" vertical="center"/>
      <protection hidden="1"/>
    </xf>
    <xf numFmtId="0" fontId="0" fillId="6" borderId="0" xfId="0" applyFill="1" applyAlignment="1" applyProtection="1">
      <alignment vertical="center"/>
    </xf>
    <xf numFmtId="0" fontId="0" fillId="6" borderId="0" xfId="0" applyFill="1" applyAlignment="1" applyProtection="1">
      <alignment horizontal="center" vertical="center"/>
    </xf>
    <xf numFmtId="0" fontId="0" fillId="6" borderId="0" xfId="0" applyFill="1" applyAlignment="1" applyProtection="1">
      <alignment horizontal="center"/>
    </xf>
    <xf numFmtId="0" fontId="0" fillId="6" borderId="0" xfId="0" applyFill="1" applyBorder="1" applyAlignment="1">
      <alignment horizontal="center"/>
    </xf>
    <xf numFmtId="0" fontId="18" fillId="6" borderId="0" xfId="0" applyFont="1" applyFill="1" applyBorder="1" applyAlignment="1" applyProtection="1">
      <alignment horizontal="right" vertical="center" wrapText="1"/>
    </xf>
    <xf numFmtId="9" fontId="5" fillId="6" borderId="0" xfId="0" applyNumberFormat="1" applyFont="1" applyFill="1" applyBorder="1" applyAlignment="1" applyProtection="1">
      <alignment horizontal="center" vertical="center"/>
      <protection hidden="1"/>
    </xf>
    <xf numFmtId="0" fontId="5" fillId="6" borderId="10" xfId="2" applyFont="1" applyFill="1" applyBorder="1" applyAlignment="1" applyProtection="1">
      <alignment horizontal="left" vertical="center"/>
    </xf>
    <xf numFmtId="0" fontId="8" fillId="18" borderId="10" xfId="2" applyFont="1" applyFill="1" applyBorder="1" applyAlignment="1" applyProtection="1">
      <alignment horizontal="center" vertical="center"/>
    </xf>
    <xf numFmtId="0" fontId="5" fillId="6" borderId="10" xfId="0" applyFont="1" applyFill="1" applyBorder="1" applyAlignment="1" applyProtection="1">
      <alignment vertical="center" wrapText="1"/>
    </xf>
    <xf numFmtId="0" fontId="3" fillId="6" borderId="0" xfId="0" applyFont="1" applyFill="1" applyBorder="1" applyAlignment="1">
      <alignment horizontal="center" wrapText="1"/>
    </xf>
    <xf numFmtId="0" fontId="3" fillId="6" borderId="0" xfId="0" applyFont="1" applyFill="1" applyAlignment="1">
      <alignment horizontal="center" wrapText="1"/>
    </xf>
    <xf numFmtId="0" fontId="0" fillId="6" borderId="3" xfId="0" applyFill="1" applyBorder="1" applyAlignment="1">
      <alignment wrapText="1"/>
    </xf>
    <xf numFmtId="0" fontId="0" fillId="6" borderId="0" xfId="0" applyFill="1" applyBorder="1" applyAlignment="1">
      <alignment wrapText="1"/>
    </xf>
    <xf numFmtId="0" fontId="0" fillId="0" borderId="0" xfId="0" applyAlignment="1">
      <alignment wrapText="1"/>
    </xf>
    <xf numFmtId="0" fontId="14" fillId="0" borderId="0" xfId="0" applyFont="1" applyAlignment="1">
      <alignment horizontal="right" wrapText="1"/>
    </xf>
    <xf numFmtId="0" fontId="0" fillId="19" borderId="0" xfId="0" applyFill="1" applyAlignment="1">
      <alignment wrapText="1"/>
    </xf>
    <xf numFmtId="0" fontId="8" fillId="6" borderId="0" xfId="2" applyFont="1" applyFill="1" applyBorder="1" applyAlignment="1" applyProtection="1">
      <alignment horizontal="center" vertical="center" wrapText="1"/>
    </xf>
    <xf numFmtId="0" fontId="13" fillId="6" borderId="0" xfId="2" applyFont="1" applyFill="1" applyBorder="1" applyAlignment="1" applyProtection="1">
      <alignment vertical="center" wrapText="1"/>
    </xf>
    <xf numFmtId="0" fontId="13" fillId="6" borderId="15" xfId="2" applyFont="1" applyFill="1" applyBorder="1" applyAlignment="1" applyProtection="1">
      <alignment vertical="center" wrapText="1"/>
    </xf>
    <xf numFmtId="0" fontId="0" fillId="6" borderId="0" xfId="0" applyFill="1" applyAlignment="1">
      <alignment wrapText="1"/>
    </xf>
    <xf numFmtId="0" fontId="8" fillId="6" borderId="0" xfId="2" applyFont="1" applyFill="1" applyBorder="1" applyAlignment="1" applyProtection="1">
      <alignment horizontal="right" vertical="center" wrapText="1"/>
    </xf>
    <xf numFmtId="1" fontId="8" fillId="18" borderId="10" xfId="1" applyNumberFormat="1" applyFont="1" applyFill="1" applyBorder="1" applyAlignment="1" applyProtection="1">
      <alignment horizontal="center" vertical="center" wrapText="1"/>
    </xf>
    <xf numFmtId="1" fontId="8" fillId="21" borderId="1" xfId="2" applyNumberFormat="1" applyFont="1" applyFill="1" applyBorder="1" applyAlignment="1" applyProtection="1">
      <alignment horizontal="center" vertical="center" wrapText="1"/>
    </xf>
    <xf numFmtId="0" fontId="12" fillId="3" borderId="7" xfId="2" applyFont="1" applyFill="1" applyBorder="1" applyAlignment="1" applyProtection="1">
      <alignment horizontal="left" vertical="center" wrapText="1"/>
    </xf>
    <xf numFmtId="0" fontId="12" fillId="3" borderId="9" xfId="2" applyFont="1" applyFill="1" applyBorder="1" applyAlignment="1" applyProtection="1">
      <alignment horizontal="right" vertical="center" wrapText="1"/>
    </xf>
    <xf numFmtId="0" fontId="33" fillId="3" borderId="12" xfId="0" applyFont="1" applyFill="1" applyBorder="1" applyAlignment="1" applyProtection="1">
      <alignment horizontal="left" vertical="center" wrapText="1"/>
    </xf>
    <xf numFmtId="0" fontId="5" fillId="0" borderId="10" xfId="10" applyFont="1" applyFill="1" applyBorder="1" applyAlignment="1" applyProtection="1">
      <alignment horizontal="left" vertical="center" wrapText="1"/>
    </xf>
    <xf numFmtId="0" fontId="31" fillId="8" borderId="12" xfId="0" applyFont="1" applyFill="1" applyBorder="1" applyAlignment="1" applyProtection="1">
      <alignment horizontal="left" vertical="center" wrapText="1"/>
    </xf>
    <xf numFmtId="0" fontId="0" fillId="6" borderId="0" xfId="0" applyFill="1" applyBorder="1" applyAlignment="1" applyProtection="1">
      <alignment horizontal="center" vertical="center" wrapText="1"/>
    </xf>
    <xf numFmtId="1" fontId="0" fillId="6" borderId="0" xfId="0" applyNumberFormat="1" applyFill="1" applyBorder="1" applyAlignment="1">
      <alignment horizontal="center" vertical="center" wrapText="1"/>
    </xf>
    <xf numFmtId="0" fontId="0" fillId="6" borderId="0" xfId="0" applyFill="1" applyAlignment="1">
      <alignment horizontal="center" vertical="center" wrapText="1"/>
    </xf>
    <xf numFmtId="0" fontId="31" fillId="8" borderId="12" xfId="0" applyFont="1" applyFill="1" applyBorder="1" applyAlignment="1" applyProtection="1">
      <alignment vertical="center" wrapText="1"/>
    </xf>
    <xf numFmtId="0" fontId="19" fillId="21" borderId="31" xfId="0" applyFont="1" applyFill="1" applyBorder="1" applyAlignment="1">
      <alignment horizontal="center" wrapText="1"/>
    </xf>
    <xf numFmtId="1" fontId="5" fillId="6" borderId="0" xfId="10" applyNumberFormat="1" applyFill="1" applyBorder="1" applyAlignment="1">
      <alignment horizontal="center" vertical="center" wrapText="1"/>
    </xf>
    <xf numFmtId="0" fontId="5" fillId="6" borderId="0" xfId="10" applyFill="1" applyBorder="1" applyAlignment="1">
      <alignment horizontal="center" wrapText="1"/>
    </xf>
    <xf numFmtId="0" fontId="14" fillId="10" borderId="10" xfId="0" applyFont="1" applyFill="1" applyBorder="1" applyAlignment="1">
      <alignment vertical="center"/>
    </xf>
    <xf numFmtId="0" fontId="37" fillId="6" borderId="0" xfId="0" applyFont="1" applyFill="1"/>
    <xf numFmtId="0" fontId="0" fillId="10" borderId="10" xfId="0" applyFill="1" applyBorder="1"/>
    <xf numFmtId="0" fontId="31" fillId="6" borderId="20" xfId="10" applyFont="1" applyFill="1" applyBorder="1" applyAlignment="1" applyProtection="1">
      <alignment horizontal="center" wrapText="1"/>
    </xf>
    <xf numFmtId="0" fontId="0" fillId="20" borderId="1" xfId="0" applyFill="1" applyBorder="1"/>
    <xf numFmtId="9" fontId="0" fillId="6" borderId="14" xfId="0" applyNumberFormat="1" applyFill="1" applyBorder="1" applyAlignment="1">
      <alignment vertical="center"/>
    </xf>
    <xf numFmtId="1" fontId="5" fillId="23" borderId="28" xfId="9" applyNumberFormat="1" applyFont="1" applyFill="1" applyBorder="1" applyAlignment="1" applyProtection="1">
      <alignment horizontal="center" vertical="center"/>
    </xf>
    <xf numFmtId="0" fontId="5" fillId="6" borderId="0" xfId="2" applyFont="1" applyFill="1" applyBorder="1" applyAlignment="1" applyProtection="1">
      <alignment horizontal="left" vertical="center"/>
    </xf>
    <xf numFmtId="0" fontId="2" fillId="20" borderId="8" xfId="0" applyFont="1" applyFill="1" applyBorder="1" applyAlignment="1">
      <alignment vertical="center" wrapText="1"/>
    </xf>
    <xf numFmtId="0" fontId="24" fillId="21" borderId="1" xfId="0" applyFont="1" applyFill="1" applyBorder="1" applyAlignment="1">
      <alignment horizontal="center" vertical="center"/>
    </xf>
    <xf numFmtId="0" fontId="5" fillId="6" borderId="13" xfId="2" applyFont="1" applyFill="1" applyBorder="1" applyAlignment="1" applyProtection="1">
      <alignment horizontal="left" vertical="center"/>
    </xf>
    <xf numFmtId="0" fontId="8" fillId="18" borderId="13" xfId="2" applyFont="1" applyFill="1" applyBorder="1" applyAlignment="1" applyProtection="1">
      <alignment horizontal="center" vertical="center"/>
    </xf>
    <xf numFmtId="0" fontId="24" fillId="19" borderId="0" xfId="0" applyFont="1" applyFill="1" applyBorder="1"/>
    <xf numFmtId="0" fontId="7" fillId="19" borderId="0" xfId="2" applyFont="1" applyFill="1" applyBorder="1" applyAlignment="1" applyProtection="1">
      <alignment horizontal="right" vertical="center" wrapText="1"/>
    </xf>
    <xf numFmtId="0" fontId="0" fillId="19" borderId="0" xfId="0" applyFill="1" applyBorder="1" applyAlignment="1">
      <alignment horizontal="center" vertical="center"/>
    </xf>
    <xf numFmtId="0" fontId="14" fillId="6" borderId="0" xfId="0" applyFont="1" applyFill="1" applyBorder="1" applyAlignment="1">
      <alignment vertical="center"/>
    </xf>
    <xf numFmtId="0" fontId="17" fillId="6" borderId="0" xfId="0" applyFont="1" applyFill="1" applyBorder="1" applyAlignment="1">
      <alignment horizontal="center" vertical="center" wrapText="1"/>
    </xf>
    <xf numFmtId="0" fontId="2" fillId="6" borderId="0" xfId="0" applyFont="1" applyFill="1" applyBorder="1" applyAlignment="1">
      <alignment horizontal="center" vertical="center"/>
    </xf>
    <xf numFmtId="0" fontId="2" fillId="6" borderId="0" xfId="0" applyFont="1" applyFill="1" applyBorder="1" applyAlignment="1">
      <alignment vertical="center"/>
    </xf>
    <xf numFmtId="0" fontId="0" fillId="19" borderId="0" xfId="0" applyFill="1" applyBorder="1" applyAlignment="1" applyProtection="1">
      <alignment horizontal="center"/>
    </xf>
    <xf numFmtId="0" fontId="0" fillId="0" borderId="0" xfId="0" applyFill="1" applyBorder="1"/>
    <xf numFmtId="0" fontId="0" fillId="6" borderId="10" xfId="0" applyFont="1" applyFill="1" applyBorder="1" applyAlignment="1">
      <alignment vertical="center"/>
    </xf>
    <xf numFmtId="0" fontId="17" fillId="6" borderId="10" xfId="0" applyNumberFormat="1" applyFont="1" applyFill="1" applyBorder="1" applyAlignment="1">
      <alignment horizontal="center" vertical="center" wrapText="1"/>
    </xf>
    <xf numFmtId="0" fontId="17" fillId="6" borderId="10" xfId="0" applyFont="1" applyFill="1" applyBorder="1" applyAlignment="1">
      <alignment horizontal="center" vertical="center" wrapText="1"/>
    </xf>
    <xf numFmtId="0" fontId="0" fillId="6" borderId="10" xfId="0" applyFont="1" applyFill="1" applyBorder="1" applyAlignment="1">
      <alignment horizontal="center" vertical="center"/>
    </xf>
    <xf numFmtId="0" fontId="0" fillId="0" borderId="10" xfId="0" applyFont="1" applyBorder="1" applyAlignment="1">
      <alignment horizontal="center" vertical="center"/>
    </xf>
    <xf numFmtId="0" fontId="5" fillId="6" borderId="0" xfId="10" applyFont="1" applyFill="1" applyBorder="1" applyAlignment="1" applyProtection="1">
      <alignment horizontal="left" vertical="center" wrapText="1"/>
    </xf>
    <xf numFmtId="0" fontId="5" fillId="6" borderId="0" xfId="0" applyFont="1" applyFill="1" applyBorder="1" applyAlignment="1" applyProtection="1">
      <alignment horizontal="center" vertical="center" wrapText="1"/>
      <protection locked="0"/>
    </xf>
    <xf numFmtId="1" fontId="5" fillId="6" borderId="0" xfId="10" applyNumberFormat="1" applyFont="1" applyFill="1" applyBorder="1" applyAlignment="1" applyProtection="1">
      <alignment horizontal="center" vertical="center"/>
    </xf>
    <xf numFmtId="0" fontId="0" fillId="0" borderId="10" xfId="0" applyFont="1" applyBorder="1" applyAlignment="1">
      <alignment horizontal="center" vertical="center" wrapText="1"/>
    </xf>
    <xf numFmtId="0" fontId="5" fillId="6" borderId="10" xfId="0" applyFont="1" applyFill="1" applyBorder="1" applyAlignment="1" applyProtection="1">
      <alignment horizontal="center" vertical="center" wrapText="1"/>
      <protection locked="0"/>
    </xf>
    <xf numFmtId="0" fontId="5" fillId="6" borderId="0" xfId="10" applyFill="1" applyBorder="1" applyAlignment="1">
      <alignment horizontal="center" vertical="center"/>
    </xf>
    <xf numFmtId="0" fontId="11" fillId="10" borderId="29" xfId="10" applyFont="1" applyFill="1" applyBorder="1" applyAlignment="1" applyProtection="1">
      <alignment horizontal="left" vertical="center"/>
    </xf>
    <xf numFmtId="0" fontId="17" fillId="10" borderId="20" xfId="0" applyFont="1" applyFill="1" applyBorder="1" applyAlignment="1">
      <alignment horizontal="center" vertical="center" wrapText="1"/>
    </xf>
    <xf numFmtId="0" fontId="2" fillId="10" borderId="20" xfId="0" applyFont="1" applyFill="1" applyBorder="1" applyAlignment="1">
      <alignment horizontal="center" vertical="center"/>
    </xf>
    <xf numFmtId="0" fontId="2" fillId="10" borderId="30" xfId="0" applyFont="1" applyFill="1" applyBorder="1" applyAlignment="1">
      <alignment horizontal="center" vertical="center"/>
    </xf>
    <xf numFmtId="0" fontId="27" fillId="8" borderId="35" xfId="10" applyFont="1" applyFill="1" applyBorder="1" applyAlignment="1" applyProtection="1">
      <alignment horizontal="left" vertical="center"/>
    </xf>
    <xf numFmtId="0" fontId="10" fillId="0" borderId="36" xfId="0" applyFont="1" applyBorder="1" applyAlignment="1">
      <alignment vertical="center"/>
    </xf>
    <xf numFmtId="0" fontId="26" fillId="20" borderId="36" xfId="0" applyFont="1" applyFill="1" applyBorder="1" applyAlignment="1">
      <alignment vertical="center" wrapText="1"/>
    </xf>
    <xf numFmtId="1" fontId="19" fillId="21" borderId="37" xfId="0" applyNumberFormat="1" applyFont="1" applyFill="1" applyBorder="1" applyAlignment="1">
      <alignment horizontal="center"/>
    </xf>
    <xf numFmtId="0" fontId="39" fillId="6" borderId="0" xfId="0" applyFont="1" applyFill="1" applyAlignment="1" applyProtection="1">
      <alignment vertical="center"/>
    </xf>
    <xf numFmtId="0" fontId="38" fillId="6" borderId="0" xfId="0" applyFont="1" applyFill="1" applyAlignment="1" applyProtection="1">
      <alignment vertical="center"/>
    </xf>
    <xf numFmtId="0" fontId="38" fillId="6" borderId="0" xfId="0" applyFont="1" applyFill="1" applyAlignment="1" applyProtection="1">
      <alignment horizontal="center" vertical="center"/>
    </xf>
    <xf numFmtId="0" fontId="26" fillId="20" borderId="3" xfId="0" applyFont="1" applyFill="1" applyBorder="1" applyAlignment="1">
      <alignment vertical="center" wrapText="1"/>
    </xf>
    <xf numFmtId="0" fontId="19" fillId="21" borderId="13" xfId="0" applyFont="1" applyFill="1" applyBorder="1" applyAlignment="1">
      <alignment horizontal="center" wrapText="1"/>
    </xf>
    <xf numFmtId="0" fontId="10" fillId="0" borderId="10" xfId="0" applyFont="1" applyBorder="1" applyAlignment="1">
      <alignment vertical="center" wrapText="1"/>
    </xf>
    <xf numFmtId="0" fontId="26" fillId="20" borderId="10" xfId="0" applyFont="1" applyFill="1" applyBorder="1" applyAlignment="1">
      <alignment vertical="center" wrapText="1"/>
    </xf>
    <xf numFmtId="0" fontId="11" fillId="8" borderId="14" xfId="0" applyFont="1" applyFill="1" applyBorder="1" applyAlignment="1" applyProtection="1">
      <alignment horizontal="right" vertical="center" wrapText="1"/>
    </xf>
    <xf numFmtId="1" fontId="5" fillId="8" borderId="38" xfId="10" applyNumberFormat="1" applyFill="1" applyBorder="1" applyAlignment="1">
      <alignment horizontal="center" vertical="center"/>
    </xf>
    <xf numFmtId="1" fontId="5" fillId="8" borderId="39" xfId="10" applyNumberFormat="1" applyFill="1" applyBorder="1" applyAlignment="1">
      <alignment horizontal="center" vertical="center"/>
    </xf>
    <xf numFmtId="0" fontId="11" fillId="8" borderId="19" xfId="0" applyFont="1" applyFill="1" applyBorder="1" applyAlignment="1" applyProtection="1">
      <alignment horizontal="center" vertical="center" wrapText="1"/>
    </xf>
    <xf numFmtId="0" fontId="11" fillId="8" borderId="33" xfId="0" applyFont="1" applyFill="1" applyBorder="1" applyAlignment="1" applyProtection="1">
      <alignment horizontal="center" vertical="center" wrapText="1"/>
    </xf>
    <xf numFmtId="0" fontId="11" fillId="8" borderId="28" xfId="0" applyFont="1" applyFill="1" applyBorder="1" applyAlignment="1" applyProtection="1">
      <alignment horizontal="center" vertical="center" wrapText="1"/>
    </xf>
    <xf numFmtId="0" fontId="11" fillId="8" borderId="34" xfId="0" applyFont="1" applyFill="1" applyBorder="1" applyAlignment="1" applyProtection="1">
      <alignment horizontal="center" vertical="center" wrapText="1"/>
    </xf>
    <xf numFmtId="0" fontId="11" fillId="8" borderId="10" xfId="0" applyFont="1" applyFill="1" applyBorder="1" applyAlignment="1" applyProtection="1">
      <alignment horizontal="center" vertical="center" wrapText="1"/>
    </xf>
    <xf numFmtId="0" fontId="11" fillId="8" borderId="7" xfId="0" applyFont="1" applyFill="1" applyBorder="1" applyAlignment="1" applyProtection="1">
      <alignment horizontal="right" vertical="center" wrapText="1"/>
    </xf>
    <xf numFmtId="0" fontId="19" fillId="6" borderId="10" xfId="0" applyFont="1" applyFill="1" applyBorder="1" applyAlignment="1">
      <alignment horizontal="center" wrapText="1"/>
    </xf>
    <xf numFmtId="2" fontId="5" fillId="6" borderId="12" xfId="5" applyNumberFormat="1" applyFont="1" applyFill="1" applyBorder="1" applyAlignment="1" applyProtection="1">
      <alignment horizontal="center" vertical="center"/>
    </xf>
    <xf numFmtId="0" fontId="0" fillId="8" borderId="0" xfId="0" applyFill="1" applyBorder="1"/>
    <xf numFmtId="0" fontId="40" fillId="6" borderId="13" xfId="2" applyFont="1" applyFill="1" applyBorder="1" applyAlignment="1" applyProtection="1">
      <alignment horizontal="center" vertical="center"/>
    </xf>
    <xf numFmtId="0" fontId="40" fillId="6" borderId="10" xfId="2" applyFont="1" applyFill="1" applyBorder="1" applyAlignment="1" applyProtection="1">
      <alignment horizontal="center" vertical="center"/>
    </xf>
    <xf numFmtId="0" fontId="11" fillId="8" borderId="14" xfId="10" applyFont="1" applyFill="1" applyBorder="1" applyAlignment="1" applyProtection="1">
      <alignment horizontal="right" vertical="center" wrapText="1"/>
    </xf>
    <xf numFmtId="0" fontId="24" fillId="6" borderId="0" xfId="0" applyFont="1" applyFill="1" applyBorder="1" applyAlignment="1">
      <alignment horizontal="center"/>
    </xf>
    <xf numFmtId="0" fontId="21" fillId="6" borderId="0" xfId="0" applyFont="1" applyFill="1" applyBorder="1" applyAlignment="1">
      <alignment vertical="center"/>
    </xf>
    <xf numFmtId="0" fontId="20" fillId="6" borderId="0" xfId="0" applyFont="1" applyFill="1" applyBorder="1" applyAlignment="1">
      <alignment vertical="center"/>
    </xf>
    <xf numFmtId="1" fontId="5" fillId="6" borderId="0" xfId="10" applyNumberFormat="1" applyFill="1" applyBorder="1" applyAlignment="1">
      <alignment horizontal="center" vertical="center"/>
    </xf>
    <xf numFmtId="0" fontId="5" fillId="6" borderId="0" xfId="10" applyFont="1" applyFill="1" applyBorder="1" applyAlignment="1" applyProtection="1">
      <alignment vertical="center"/>
    </xf>
    <xf numFmtId="165" fontId="11" fillId="8" borderId="11" xfId="10" applyNumberFormat="1" applyFont="1" applyFill="1" applyBorder="1" applyAlignment="1" applyProtection="1">
      <alignment vertical="center" wrapText="1"/>
    </xf>
    <xf numFmtId="0" fontId="5" fillId="0" borderId="10" xfId="10" applyFont="1" applyFill="1" applyBorder="1" applyAlignment="1" applyProtection="1">
      <alignment horizontal="center" vertical="center"/>
      <protection locked="0"/>
    </xf>
    <xf numFmtId="0" fontId="5" fillId="6" borderId="10" xfId="10" applyFont="1" applyFill="1" applyBorder="1" applyAlignment="1" applyProtection="1">
      <alignment vertical="center" wrapText="1"/>
    </xf>
    <xf numFmtId="0" fontId="5" fillId="25" borderId="10" xfId="10" applyFill="1" applyBorder="1" applyAlignment="1" applyProtection="1">
      <alignment horizontal="center" vertical="center"/>
    </xf>
    <xf numFmtId="0" fontId="5" fillId="6" borderId="0" xfId="10" applyFill="1" applyBorder="1" applyAlignment="1">
      <alignment horizontal="center"/>
    </xf>
    <xf numFmtId="0" fontId="11" fillId="8" borderId="11" xfId="10" applyFont="1" applyFill="1" applyBorder="1" applyAlignment="1" applyProtection="1">
      <alignment vertical="center" wrapText="1"/>
    </xf>
    <xf numFmtId="0" fontId="11" fillId="8" borderId="11" xfId="10" applyFont="1" applyFill="1" applyBorder="1" applyAlignment="1" applyProtection="1">
      <alignment horizontal="right" vertical="center" wrapText="1"/>
    </xf>
    <xf numFmtId="0" fontId="11" fillId="8" borderId="11" xfId="10" applyFont="1" applyFill="1" applyBorder="1" applyAlignment="1" applyProtection="1">
      <alignment horizontal="right" vertical="center"/>
    </xf>
    <xf numFmtId="0" fontId="5" fillId="6" borderId="0" xfId="10" applyFill="1" applyBorder="1" applyAlignment="1" applyProtection="1">
      <alignment horizontal="center" vertical="center"/>
    </xf>
    <xf numFmtId="0" fontId="5" fillId="6" borderId="10" xfId="10" applyFont="1" applyFill="1" applyBorder="1" applyAlignment="1" applyProtection="1">
      <alignment horizontal="right" vertical="center"/>
    </xf>
    <xf numFmtId="0" fontId="5" fillId="6" borderId="0" xfId="10" applyFont="1" applyFill="1" applyBorder="1" applyAlignment="1" applyProtection="1">
      <alignment horizontal="right" vertical="center"/>
    </xf>
    <xf numFmtId="9" fontId="5" fillId="6" borderId="10" xfId="5" applyFont="1" applyFill="1" applyBorder="1" applyAlignment="1" applyProtection="1">
      <alignment horizontal="center" vertical="center"/>
    </xf>
    <xf numFmtId="0" fontId="5" fillId="6" borderId="38" xfId="10" applyFill="1" applyBorder="1" applyAlignment="1" applyProtection="1">
      <alignment horizontal="center" vertical="center"/>
    </xf>
    <xf numFmtId="9" fontId="5" fillId="6" borderId="11" xfId="10" applyNumberFormat="1" applyFont="1" applyFill="1" applyBorder="1" applyAlignment="1">
      <alignment horizontal="center" vertical="center"/>
    </xf>
    <xf numFmtId="1" fontId="5" fillId="0" borderId="14" xfId="10" applyNumberFormat="1" applyFill="1" applyBorder="1" applyAlignment="1">
      <alignment horizontal="center" vertical="center"/>
    </xf>
    <xf numFmtId="0" fontId="31" fillId="8" borderId="12" xfId="10" applyFont="1" applyFill="1" applyBorder="1" applyAlignment="1" applyProtection="1">
      <alignment horizontal="left" vertical="center" wrapText="1"/>
    </xf>
    <xf numFmtId="9" fontId="5" fillId="6" borderId="12" xfId="10" applyNumberFormat="1" applyFill="1" applyBorder="1" applyAlignment="1">
      <alignment horizontal="right" vertical="center"/>
    </xf>
    <xf numFmtId="9" fontId="5" fillId="6" borderId="14" xfId="10" applyNumberFormat="1" applyFill="1" applyBorder="1" applyAlignment="1">
      <alignment horizontal="left" vertical="center"/>
    </xf>
    <xf numFmtId="0" fontId="11" fillId="8" borderId="11" xfId="10" applyFont="1" applyFill="1" applyBorder="1" applyAlignment="1" applyProtection="1">
      <alignment horizontal="left" vertical="center" wrapText="1"/>
    </xf>
    <xf numFmtId="0" fontId="5" fillId="6" borderId="10" xfId="10" applyFont="1" applyFill="1" applyBorder="1" applyAlignment="1" applyProtection="1">
      <alignment vertical="center"/>
    </xf>
    <xf numFmtId="0" fontId="2" fillId="10" borderId="0" xfId="0" applyFont="1" applyFill="1" applyBorder="1" applyAlignment="1">
      <alignment horizontal="center" vertical="center"/>
    </xf>
    <xf numFmtId="0" fontId="0" fillId="6" borderId="0" xfId="0" applyFont="1" applyFill="1" applyBorder="1" applyAlignment="1">
      <alignment horizontal="center" vertical="center"/>
    </xf>
    <xf numFmtId="0" fontId="5" fillId="6" borderId="12" xfId="2" applyFont="1" applyFill="1" applyBorder="1" applyAlignment="1" applyProtection="1">
      <alignment horizontal="left" vertical="center"/>
    </xf>
    <xf numFmtId="0" fontId="5" fillId="6" borderId="12" xfId="2" applyFont="1" applyFill="1" applyBorder="1" applyAlignment="1" applyProtection="1">
      <alignment horizontal="left" vertical="center" wrapText="1"/>
    </xf>
    <xf numFmtId="0" fontId="26" fillId="20" borderId="11" xfId="0" applyFont="1" applyFill="1" applyBorder="1" applyAlignment="1">
      <alignment vertical="center" wrapText="1"/>
    </xf>
    <xf numFmtId="0" fontId="8" fillId="6" borderId="14" xfId="2" applyFont="1" applyFill="1" applyBorder="1" applyAlignment="1" applyProtection="1">
      <alignment horizontal="center" vertical="center" wrapText="1"/>
    </xf>
    <xf numFmtId="0" fontId="0" fillId="10" borderId="28" xfId="0" applyFont="1" applyFill="1" applyBorder="1" applyAlignment="1">
      <alignment vertical="center"/>
    </xf>
    <xf numFmtId="0" fontId="40" fillId="6" borderId="12" xfId="0" applyFont="1" applyFill="1" applyBorder="1" applyAlignment="1" applyProtection="1">
      <alignment horizontal="left" vertical="center" wrapText="1"/>
    </xf>
    <xf numFmtId="0" fontId="20" fillId="20" borderId="2" xfId="0" applyFont="1" applyFill="1" applyBorder="1" applyAlignment="1">
      <alignment vertical="center"/>
    </xf>
    <xf numFmtId="0" fontId="21" fillId="20" borderId="2" xfId="0" applyFont="1" applyFill="1" applyBorder="1" applyAlignment="1">
      <alignment vertical="center"/>
    </xf>
    <xf numFmtId="0" fontId="11" fillId="6" borderId="14" xfId="0" applyFont="1" applyFill="1" applyBorder="1" applyAlignment="1" applyProtection="1">
      <alignment horizontal="center" vertical="center" wrapText="1"/>
    </xf>
    <xf numFmtId="0" fontId="5" fillId="6" borderId="10" xfId="10" applyFont="1" applyFill="1" applyBorder="1" applyAlignment="1" applyProtection="1">
      <alignment horizontal="center" vertical="center"/>
    </xf>
    <xf numFmtId="0" fontId="11" fillId="6" borderId="10" xfId="10" applyFont="1" applyFill="1" applyBorder="1" applyAlignment="1" applyProtection="1">
      <alignment horizontal="center" vertical="center" wrapText="1"/>
    </xf>
    <xf numFmtId="0" fontId="35" fillId="6" borderId="10" xfId="10" applyFont="1" applyFill="1" applyBorder="1" applyAlignment="1" applyProtection="1">
      <alignment horizontal="left" vertical="center" wrapText="1"/>
    </xf>
    <xf numFmtId="0" fontId="0" fillId="0" borderId="10" xfId="0" applyBorder="1" applyAlignment="1">
      <alignment horizontal="center" vertical="center" wrapText="1"/>
    </xf>
    <xf numFmtId="0" fontId="0" fillId="6" borderId="0" xfId="0" applyFont="1" applyFill="1" applyBorder="1" applyAlignment="1">
      <alignment vertical="center"/>
    </xf>
    <xf numFmtId="0" fontId="11" fillId="6" borderId="0" xfId="0" applyFont="1" applyFill="1" applyBorder="1" applyAlignment="1" applyProtection="1">
      <alignment horizontal="center" vertical="center" wrapText="1"/>
    </xf>
    <xf numFmtId="0" fontId="0" fillId="6" borderId="0" xfId="0" applyFill="1" applyBorder="1" applyAlignment="1">
      <alignment vertical="center"/>
    </xf>
    <xf numFmtId="0" fontId="10" fillId="6" borderId="0" xfId="0" applyFont="1" applyFill="1" applyBorder="1" applyAlignment="1">
      <alignment vertical="center"/>
    </xf>
    <xf numFmtId="0" fontId="26" fillId="6" borderId="0" xfId="0" applyFont="1" applyFill="1" applyBorder="1" applyAlignment="1">
      <alignment vertical="center" wrapText="1"/>
    </xf>
    <xf numFmtId="1" fontId="20" fillId="6" borderId="0" xfId="0" applyNumberFormat="1" applyFont="1" applyFill="1" applyBorder="1" applyAlignment="1">
      <alignment horizontal="center" vertical="center"/>
    </xf>
    <xf numFmtId="0" fontId="26" fillId="20" borderId="9" xfId="0" applyFont="1" applyFill="1" applyBorder="1" applyAlignment="1">
      <alignment vertical="center" wrapText="1"/>
    </xf>
    <xf numFmtId="0" fontId="0" fillId="0" borderId="10" xfId="0" applyNumberFormat="1" applyBorder="1" applyAlignment="1">
      <alignment horizontal="center" vertical="center"/>
    </xf>
    <xf numFmtId="0" fontId="2" fillId="10" borderId="10" xfId="0" applyFont="1" applyFill="1" applyBorder="1" applyAlignment="1">
      <alignment horizontal="center" vertical="center"/>
    </xf>
    <xf numFmtId="0" fontId="0" fillId="0" borderId="10" xfId="0" applyBorder="1" applyAlignment="1">
      <alignment horizontal="center" vertical="center"/>
    </xf>
    <xf numFmtId="0" fontId="13" fillId="6" borderId="0" xfId="2" applyFont="1" applyFill="1" applyBorder="1" applyAlignment="1" applyProtection="1">
      <alignment horizontal="right" vertical="center" wrapText="1"/>
    </xf>
    <xf numFmtId="0" fontId="15" fillId="11" borderId="0" xfId="0" applyFont="1" applyFill="1" applyAlignment="1">
      <alignment horizontal="center" vertical="center"/>
    </xf>
    <xf numFmtId="0" fontId="15" fillId="11" borderId="5" xfId="0" applyFont="1" applyFill="1" applyBorder="1" applyAlignment="1">
      <alignment horizontal="center" vertical="center"/>
    </xf>
    <xf numFmtId="0" fontId="8" fillId="18" borderId="10" xfId="2" applyFont="1" applyFill="1" applyBorder="1" applyAlignment="1" applyProtection="1">
      <alignment horizontal="center" vertical="center" wrapText="1"/>
      <protection locked="0"/>
    </xf>
    <xf numFmtId="9" fontId="25" fillId="6" borderId="12" xfId="0" applyNumberFormat="1" applyFont="1" applyFill="1" applyBorder="1" applyAlignment="1">
      <alignment horizontal="center" vertical="center" wrapText="1"/>
    </xf>
    <xf numFmtId="9" fontId="25" fillId="6" borderId="11" xfId="0" applyNumberFormat="1" applyFont="1" applyFill="1" applyBorder="1" applyAlignment="1">
      <alignment horizontal="center" vertical="center" wrapText="1"/>
    </xf>
    <xf numFmtId="9" fontId="25" fillId="6" borderId="14" xfId="0" applyNumberFormat="1" applyFont="1" applyFill="1" applyBorder="1" applyAlignment="1">
      <alignment horizontal="center" vertical="center" wrapText="1"/>
    </xf>
    <xf numFmtId="0" fontId="13" fillId="18" borderId="12" xfId="2" applyFont="1" applyFill="1" applyBorder="1" applyAlignment="1" applyProtection="1">
      <alignment horizontal="center" vertical="center" wrapText="1"/>
    </xf>
    <xf numFmtId="0" fontId="13" fillId="18" borderId="14" xfId="2" applyFont="1" applyFill="1" applyBorder="1" applyAlignment="1" applyProtection="1">
      <alignment horizontal="center" vertical="center" wrapText="1"/>
    </xf>
    <xf numFmtId="0" fontId="8" fillId="18" borderId="12" xfId="2" applyNumberFormat="1" applyFont="1" applyFill="1" applyBorder="1" applyAlignment="1" applyProtection="1">
      <alignment horizontal="center" vertical="center" wrapText="1"/>
    </xf>
    <xf numFmtId="0" fontId="8" fillId="18" borderId="14" xfId="2" applyNumberFormat="1" applyFont="1" applyFill="1" applyBorder="1" applyAlignment="1" applyProtection="1">
      <alignment horizontal="center" vertical="center" wrapText="1"/>
    </xf>
    <xf numFmtId="0" fontId="12" fillId="9" borderId="7" xfId="2" applyFont="1" applyFill="1" applyBorder="1" applyAlignment="1" applyProtection="1">
      <alignment horizontal="center" vertical="center" wrapText="1"/>
    </xf>
    <xf numFmtId="0" fontId="12" fillId="9" borderId="8" xfId="2" applyFont="1" applyFill="1" applyBorder="1" applyAlignment="1" applyProtection="1">
      <alignment horizontal="center" vertical="center" wrapText="1"/>
    </xf>
    <xf numFmtId="0" fontId="12" fillId="9" borderId="9" xfId="2" applyFont="1" applyFill="1" applyBorder="1" applyAlignment="1" applyProtection="1">
      <alignment horizontal="center" vertical="center" wrapText="1"/>
    </xf>
    <xf numFmtId="0" fontId="12" fillId="3" borderId="7" xfId="2" applyFont="1" applyFill="1" applyBorder="1" applyAlignment="1" applyProtection="1">
      <alignment horizontal="center" vertical="center" wrapText="1"/>
    </xf>
    <xf numFmtId="0" fontId="12" fillId="3" borderId="8" xfId="2" applyFont="1" applyFill="1" applyBorder="1" applyAlignment="1" applyProtection="1">
      <alignment horizontal="center" vertical="center" wrapText="1"/>
    </xf>
    <xf numFmtId="0" fontId="13" fillId="6" borderId="0" xfId="2" applyFont="1" applyFill="1" applyBorder="1" applyAlignment="1" applyProtection="1">
      <alignment horizontal="right" vertical="center" wrapText="1"/>
    </xf>
    <xf numFmtId="0" fontId="13" fillId="6" borderId="15" xfId="2" applyFont="1" applyFill="1" applyBorder="1" applyAlignment="1" applyProtection="1">
      <alignment horizontal="right" vertical="center" wrapText="1"/>
    </xf>
    <xf numFmtId="0" fontId="13" fillId="6" borderId="21" xfId="2" applyFont="1" applyFill="1" applyBorder="1" applyAlignment="1" applyProtection="1">
      <alignment horizontal="right" vertical="center" wrapText="1"/>
    </xf>
    <xf numFmtId="164" fontId="8" fillId="18" borderId="10" xfId="2" applyNumberFormat="1" applyFont="1" applyFill="1" applyBorder="1" applyAlignment="1" applyProtection="1">
      <alignment horizontal="center" vertical="center" wrapText="1"/>
    </xf>
    <xf numFmtId="0" fontId="27" fillId="8" borderId="7" xfId="10" applyFont="1" applyFill="1" applyBorder="1" applyAlignment="1" applyProtection="1">
      <alignment horizontal="left" vertical="center" wrapText="1"/>
    </xf>
    <xf numFmtId="0" fontId="10" fillId="0" borderId="8" xfId="0" applyFont="1" applyBorder="1" applyAlignment="1">
      <alignment vertical="center" wrapText="1"/>
    </xf>
    <xf numFmtId="0" fontId="35" fillId="6" borderId="12" xfId="10" applyFont="1" applyFill="1" applyBorder="1" applyAlignment="1" applyProtection="1">
      <alignment horizontal="center" vertical="center" wrapText="1"/>
    </xf>
    <xf numFmtId="0" fontId="35" fillId="6" borderId="11" xfId="10" applyFont="1" applyFill="1" applyBorder="1" applyAlignment="1" applyProtection="1">
      <alignment horizontal="center" vertical="center" wrapText="1"/>
    </xf>
    <xf numFmtId="0" fontId="35" fillId="6" borderId="14" xfId="10" applyFont="1" applyFill="1" applyBorder="1" applyAlignment="1" applyProtection="1">
      <alignment horizontal="center" vertical="center" wrapText="1"/>
    </xf>
    <xf numFmtId="0" fontId="35" fillId="6" borderId="12" xfId="0" applyFont="1" applyFill="1" applyBorder="1" applyAlignment="1" applyProtection="1">
      <alignment horizontal="center" vertical="center" wrapText="1"/>
    </xf>
    <xf numFmtId="0" fontId="35" fillId="6" borderId="11" xfId="0" applyFont="1" applyFill="1" applyBorder="1" applyAlignment="1" applyProtection="1">
      <alignment horizontal="center" vertical="center" wrapText="1"/>
    </xf>
    <xf numFmtId="0" fontId="35" fillId="6" borderId="14" xfId="0" applyFont="1" applyFill="1" applyBorder="1" applyAlignment="1" applyProtection="1">
      <alignment horizontal="center" vertical="center" wrapText="1"/>
    </xf>
    <xf numFmtId="1" fontId="35" fillId="6" borderId="12" xfId="0" applyNumberFormat="1" applyFont="1" applyFill="1" applyBorder="1" applyAlignment="1" applyProtection="1">
      <alignment horizontal="center" vertical="center" wrapText="1"/>
    </xf>
    <xf numFmtId="1" fontId="35" fillId="6" borderId="11" xfId="0" applyNumberFormat="1" applyFont="1" applyFill="1" applyBorder="1" applyAlignment="1" applyProtection="1">
      <alignment horizontal="center" vertical="center" wrapText="1"/>
    </xf>
    <xf numFmtId="1" fontId="35" fillId="6" borderId="14" xfId="0" applyNumberFormat="1" applyFont="1" applyFill="1" applyBorder="1" applyAlignment="1" applyProtection="1">
      <alignment horizontal="center" vertical="center" wrapText="1"/>
    </xf>
    <xf numFmtId="0" fontId="30" fillId="6" borderId="10" xfId="10" applyFont="1" applyFill="1" applyBorder="1" applyAlignment="1" applyProtection="1">
      <alignment horizontal="left" vertical="center" wrapText="1"/>
    </xf>
    <xf numFmtId="0" fontId="31" fillId="6" borderId="32" xfId="10" applyFont="1" applyFill="1" applyBorder="1" applyAlignment="1" applyProtection="1">
      <alignment horizontal="center" vertical="center" wrapText="1"/>
    </xf>
    <xf numFmtId="0" fontId="27" fillId="8" borderId="2" xfId="10" applyFont="1" applyFill="1" applyBorder="1" applyAlignment="1" applyProtection="1">
      <alignment horizontal="left" vertical="center" wrapText="1"/>
    </xf>
    <xf numFmtId="0" fontId="10" fillId="0" borderId="3" xfId="0" applyFont="1" applyBorder="1" applyAlignment="1">
      <alignment vertical="center" wrapText="1"/>
    </xf>
    <xf numFmtId="0" fontId="8" fillId="18" borderId="12" xfId="2" applyFont="1" applyFill="1" applyBorder="1" applyAlignment="1" applyProtection="1">
      <alignment horizontal="center" vertical="center" wrapText="1"/>
      <protection locked="0"/>
    </xf>
    <xf numFmtId="0" fontId="8" fillId="18" borderId="14" xfId="2" applyFont="1" applyFill="1" applyBorder="1" applyAlignment="1" applyProtection="1">
      <alignment horizontal="center" vertical="center" wrapText="1"/>
      <protection locked="0"/>
    </xf>
    <xf numFmtId="0" fontId="3" fillId="5" borderId="2" xfId="0" applyFont="1" applyFill="1" applyBorder="1" applyAlignment="1">
      <alignment horizontal="center" wrapText="1"/>
    </xf>
    <xf numFmtId="0" fontId="3" fillId="5" borderId="3" xfId="0" applyFont="1" applyFill="1" applyBorder="1" applyAlignment="1">
      <alignment horizontal="center" wrapText="1"/>
    </xf>
    <xf numFmtId="0" fontId="3" fillId="22" borderId="4" xfId="0" applyFont="1" applyFill="1" applyBorder="1" applyAlignment="1">
      <alignment horizontal="center" wrapText="1"/>
    </xf>
    <xf numFmtId="0" fontId="3" fillId="22" borderId="5" xfId="0" applyFont="1" applyFill="1" applyBorder="1" applyAlignment="1">
      <alignment horizontal="center" wrapText="1"/>
    </xf>
    <xf numFmtId="0" fontId="13" fillId="6" borderId="0" xfId="2" applyFont="1" applyFill="1" applyBorder="1" applyAlignment="1" applyProtection="1">
      <alignment horizontal="center" vertical="center" wrapText="1"/>
    </xf>
    <xf numFmtId="0" fontId="13" fillId="6" borderId="15" xfId="2" applyFont="1" applyFill="1" applyBorder="1" applyAlignment="1" applyProtection="1">
      <alignment horizontal="center" vertical="center" wrapText="1"/>
    </xf>
    <xf numFmtId="0" fontId="22" fillId="4" borderId="7" xfId="2" applyFont="1" applyFill="1" applyBorder="1" applyAlignment="1" applyProtection="1">
      <alignment horizontal="center" vertical="center" wrapText="1"/>
    </xf>
    <xf numFmtId="0" fontId="22" fillId="4" borderId="8" xfId="2" applyFont="1" applyFill="1" applyBorder="1" applyAlignment="1" applyProtection="1">
      <alignment horizontal="center" vertical="center" wrapText="1"/>
    </xf>
    <xf numFmtId="0" fontId="22" fillId="4" borderId="9" xfId="2"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4" fillId="7" borderId="7" xfId="0" applyFont="1" applyFill="1" applyBorder="1" applyAlignment="1">
      <alignment horizontal="center" vertical="top" wrapText="1"/>
    </xf>
    <xf numFmtId="0" fontId="4" fillId="7" borderId="8" xfId="0" applyFont="1" applyFill="1" applyBorder="1" applyAlignment="1">
      <alignment horizontal="center" vertical="top" wrapText="1"/>
    </xf>
    <xf numFmtId="0" fontId="13" fillId="18" borderId="12" xfId="2" applyFont="1" applyFill="1" applyBorder="1" applyAlignment="1" applyProtection="1">
      <alignment horizontal="center" vertical="center" wrapText="1"/>
      <protection locked="0"/>
    </xf>
    <xf numFmtId="0" fontId="13" fillId="18" borderId="14" xfId="2" applyFont="1" applyFill="1" applyBorder="1" applyAlignment="1" applyProtection="1">
      <alignment horizontal="center" vertical="center" wrapText="1"/>
      <protection locked="0"/>
    </xf>
    <xf numFmtId="0" fontId="13" fillId="18" borderId="10" xfId="2" applyFont="1" applyFill="1" applyBorder="1" applyAlignment="1" applyProtection="1">
      <alignment horizontal="center" vertical="center" wrapText="1"/>
    </xf>
    <xf numFmtId="0" fontId="2" fillId="10" borderId="10" xfId="0" applyFont="1" applyFill="1" applyBorder="1" applyAlignment="1">
      <alignment horizontal="center" vertical="center"/>
    </xf>
    <xf numFmtId="0" fontId="0" fillId="0" borderId="10" xfId="0" applyBorder="1" applyAlignment="1">
      <alignment horizontal="center" vertical="center"/>
    </xf>
    <xf numFmtId="0" fontId="19" fillId="10" borderId="13" xfId="0" applyFont="1" applyFill="1" applyBorder="1" applyAlignment="1">
      <alignment vertical="center" wrapText="1"/>
    </xf>
    <xf numFmtId="0" fontId="2" fillId="0" borderId="20" xfId="0" applyFont="1" applyBorder="1" applyAlignment="1">
      <alignment vertical="center" wrapText="1"/>
    </xf>
    <xf numFmtId="0" fontId="17" fillId="10" borderId="13" xfId="0" applyFont="1" applyFill="1" applyBorder="1" applyAlignment="1">
      <alignment horizontal="center" vertical="center" wrapText="1"/>
    </xf>
    <xf numFmtId="0" fontId="0" fillId="0" borderId="20" xfId="0" applyBorder="1" applyAlignment="1">
      <alignment horizontal="center" vertical="center" wrapText="1"/>
    </xf>
    <xf numFmtId="0" fontId="2" fillId="10" borderId="13" xfId="0" applyFont="1" applyFill="1" applyBorder="1" applyAlignment="1">
      <alignment horizontal="center" vertical="center"/>
    </xf>
    <xf numFmtId="0" fontId="0" fillId="0" borderId="20" xfId="0" applyBorder="1" applyAlignment="1">
      <alignment horizontal="center" vertical="center"/>
    </xf>
    <xf numFmtId="0" fontId="2" fillId="10" borderId="19" xfId="0" applyFont="1" applyFill="1" applyBorder="1" applyAlignment="1">
      <alignment horizontal="center" vertical="center"/>
    </xf>
    <xf numFmtId="0" fontId="0" fillId="0" borderId="28" xfId="0" applyBorder="1" applyAlignment="1">
      <alignment horizontal="center" vertical="center"/>
    </xf>
    <xf numFmtId="0" fontId="27" fillId="8" borderId="12" xfId="10" applyFont="1" applyFill="1" applyBorder="1" applyAlignment="1" applyProtection="1">
      <alignment horizontal="left" vertical="center" wrapText="1"/>
    </xf>
    <xf numFmtId="0" fontId="10" fillId="0" borderId="11" xfId="0" applyFont="1" applyBorder="1" applyAlignment="1">
      <alignment vertical="center" wrapText="1"/>
    </xf>
    <xf numFmtId="0" fontId="19" fillId="10" borderId="13" xfId="0" applyFont="1" applyFill="1" applyBorder="1" applyAlignment="1">
      <alignment horizontal="center" vertical="center" wrapText="1"/>
    </xf>
    <xf numFmtId="0" fontId="42" fillId="10" borderId="40" xfId="10" applyFont="1" applyFill="1" applyBorder="1" applyAlignment="1" applyProtection="1">
      <alignment horizontal="left" vertical="center"/>
    </xf>
    <xf numFmtId="0" fontId="42" fillId="10" borderId="11" xfId="10" applyFont="1" applyFill="1" applyBorder="1" applyAlignment="1" applyProtection="1">
      <alignment horizontal="left" vertical="center"/>
    </xf>
    <xf numFmtId="0" fontId="42" fillId="10" borderId="12" xfId="10" applyFont="1" applyFill="1" applyBorder="1" applyAlignment="1" applyProtection="1">
      <alignment horizontal="left" vertical="center"/>
    </xf>
    <xf numFmtId="0" fontId="42" fillId="10" borderId="14" xfId="10" applyFont="1" applyFill="1" applyBorder="1" applyAlignment="1" applyProtection="1">
      <alignment horizontal="left" vertical="center"/>
    </xf>
    <xf numFmtId="0" fontId="14" fillId="10" borderId="12" xfId="0" applyFont="1" applyFill="1" applyBorder="1" applyAlignment="1">
      <alignment horizontal="left" vertical="center"/>
    </xf>
    <xf numFmtId="0" fontId="14" fillId="10" borderId="14" xfId="0" applyFont="1" applyFill="1" applyBorder="1" applyAlignment="1">
      <alignment horizontal="left" vertical="center"/>
    </xf>
    <xf numFmtId="0" fontId="15" fillId="11" borderId="0" xfId="0" applyFont="1" applyFill="1" applyAlignment="1">
      <alignment horizontal="center" vertical="center"/>
    </xf>
    <xf numFmtId="0" fontId="15" fillId="11" borderId="5" xfId="0" applyFont="1" applyFill="1" applyBorder="1" applyAlignment="1">
      <alignment horizontal="center" vertical="center"/>
    </xf>
  </cellXfs>
  <cellStyles count="13">
    <cellStyle name="Bad 2" xfId="3" xr:uid="{00000000-0005-0000-0000-000000000000}"/>
    <cellStyle name="Comma 2" xfId="8" xr:uid="{00000000-0005-0000-0000-000001000000}"/>
    <cellStyle name="Currency" xfId="1" builtinId="4"/>
    <cellStyle name="Currency 2" xfId="9" xr:uid="{00000000-0005-0000-0000-000003000000}"/>
    <cellStyle name="Neutral 2" xfId="12" xr:uid="{00000000-0005-0000-0000-000004000000}"/>
    <cellStyle name="Neutral 3" xfId="11" xr:uid="{00000000-0005-0000-0000-000005000000}"/>
    <cellStyle name="Normal" xfId="0" builtinId="0"/>
    <cellStyle name="Normal 2" xfId="6" xr:uid="{00000000-0005-0000-0000-000007000000}"/>
    <cellStyle name="Normal 3" xfId="10" xr:uid="{00000000-0005-0000-0000-000008000000}"/>
    <cellStyle name="Normal 4" xfId="4" xr:uid="{00000000-0005-0000-0000-000009000000}"/>
    <cellStyle name="Normal 5" xfId="2" xr:uid="{00000000-0005-0000-0000-00000A000000}"/>
    <cellStyle name="Percent 2" xfId="7" xr:uid="{00000000-0005-0000-0000-00000B000000}"/>
    <cellStyle name="Percent 3" xfId="5" xr:uid="{00000000-0005-0000-0000-00000C000000}"/>
  </cellStyles>
  <dxfs count="0"/>
  <tableStyles count="0" defaultTableStyle="TableStyleMedium2" defaultPivotStyle="PivotStyleLight16"/>
  <colors>
    <mruColors>
      <color rgb="FFC6FEE9"/>
      <color rgb="FFB5FDE2"/>
      <color rgb="FFFFFF99"/>
      <color rgb="FF9EFCD8"/>
      <color rgb="FFA0F1FA"/>
      <color rgb="FF71FB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93"/>
  <sheetViews>
    <sheetView tabSelected="1" showWhiteSpace="0" view="pageLayout" topLeftCell="A32" zoomScale="75" zoomScaleNormal="85" zoomScalePageLayoutView="75" workbookViewId="0" xr3:uid="{AEA406A1-0E4B-5B11-9CD5-51D6E497D94C}">
      <selection activeCell="E40" sqref="E40:E41"/>
    </sheetView>
  </sheetViews>
  <sheetFormatPr defaultRowHeight="15"/>
  <cols>
    <col min="1" max="1" width="40" customWidth="1"/>
    <col min="2" max="2" width="26" customWidth="1"/>
    <col min="3" max="3" width="18.5703125" customWidth="1"/>
    <col min="4" max="4" width="18.140625" customWidth="1"/>
    <col min="5" max="5" width="14.28515625" customWidth="1"/>
    <col min="6" max="6" width="8.85546875" customWidth="1"/>
    <col min="7" max="7" width="12.5703125" customWidth="1"/>
    <col min="8" max="8" width="21.140625" customWidth="1"/>
  </cols>
  <sheetData>
    <row r="1" spans="1:9" ht="23.25">
      <c r="A1" s="330" t="s">
        <v>0</v>
      </c>
      <c r="B1" s="331"/>
      <c r="C1" s="331"/>
      <c r="D1" s="331"/>
      <c r="E1" s="331"/>
      <c r="F1" s="331"/>
      <c r="G1" s="331"/>
      <c r="H1" s="331"/>
      <c r="I1" s="331"/>
    </row>
    <row r="2" spans="1:9" ht="23.25">
      <c r="A2" s="332" t="s">
        <v>1</v>
      </c>
      <c r="B2" s="333"/>
      <c r="C2" s="333"/>
      <c r="D2" s="333"/>
      <c r="E2" s="333"/>
      <c r="F2" s="333"/>
      <c r="G2" s="333"/>
      <c r="H2" s="333"/>
      <c r="I2" s="333"/>
    </row>
    <row r="3" spans="1:9" s="1" customFormat="1" ht="13.5" customHeight="1" thickBot="1">
      <c r="A3" s="155"/>
      <c r="B3" s="155"/>
      <c r="C3" s="155"/>
      <c r="D3" s="155"/>
      <c r="E3" s="155"/>
      <c r="F3" s="155"/>
      <c r="G3" s="155"/>
      <c r="H3" s="155"/>
      <c r="I3" s="155"/>
    </row>
    <row r="4" spans="1:9" s="1" customFormat="1" ht="43.5" customHeight="1" thickBot="1">
      <c r="A4" s="341" t="s">
        <v>2</v>
      </c>
      <c r="B4" s="342"/>
      <c r="C4" s="342"/>
      <c r="D4" s="342"/>
      <c r="E4" s="342"/>
      <c r="F4" s="342"/>
      <c r="G4" s="342"/>
      <c r="H4" s="342"/>
      <c r="I4" s="342"/>
    </row>
    <row r="5" spans="1:9" s="1" customFormat="1" ht="14.25" customHeight="1" thickBot="1">
      <c r="A5" s="156"/>
      <c r="B5" s="156"/>
      <c r="C5" s="156"/>
      <c r="D5" s="156"/>
      <c r="E5" s="156"/>
      <c r="F5" s="156"/>
      <c r="G5" s="156"/>
      <c r="H5" s="156"/>
      <c r="I5" s="156"/>
    </row>
    <row r="6" spans="1:9" ht="82.5" customHeight="1" thickBot="1">
      <c r="A6" s="339" t="s">
        <v>3</v>
      </c>
      <c r="B6" s="340"/>
      <c r="C6" s="340"/>
      <c r="D6" s="340"/>
      <c r="E6" s="340"/>
      <c r="F6" s="340"/>
      <c r="G6" s="340"/>
      <c r="H6" s="340"/>
      <c r="I6" s="340"/>
    </row>
    <row r="7" spans="1:9" ht="17.25" customHeight="1" thickBot="1">
      <c r="A7" s="157"/>
      <c r="B7" s="158"/>
      <c r="C7" s="158"/>
      <c r="D7" s="159"/>
      <c r="E7" s="157"/>
      <c r="F7" s="158"/>
      <c r="G7" s="158"/>
      <c r="H7" s="160" t="s">
        <v>4</v>
      </c>
      <c r="I7" s="161" t="s">
        <v>5</v>
      </c>
    </row>
    <row r="8" spans="1:9" ht="21" thickBot="1">
      <c r="A8" s="336" t="s">
        <v>6</v>
      </c>
      <c r="B8" s="337"/>
      <c r="C8" s="337"/>
      <c r="D8" s="337"/>
      <c r="E8" s="337"/>
      <c r="F8" s="337"/>
      <c r="G8" s="337"/>
      <c r="H8" s="337"/>
      <c r="I8" s="338"/>
    </row>
    <row r="9" spans="1:9" s="3" customFormat="1" ht="18">
      <c r="A9" s="162"/>
      <c r="B9" s="162"/>
      <c r="C9" s="162"/>
      <c r="D9" s="162"/>
      <c r="E9" s="162"/>
      <c r="F9" s="162"/>
      <c r="G9" s="162"/>
      <c r="H9" s="162"/>
      <c r="I9" s="162"/>
    </row>
    <row r="10" spans="1:9" s="3" customFormat="1" ht="47.25">
      <c r="A10" s="293" t="s">
        <v>7</v>
      </c>
      <c r="B10" s="296" t="s">
        <v>8</v>
      </c>
      <c r="C10" s="296"/>
      <c r="D10" s="162"/>
      <c r="E10" s="163" t="s">
        <v>9</v>
      </c>
      <c r="F10" s="163"/>
      <c r="G10" s="165"/>
      <c r="H10" s="300" t="s">
        <v>10</v>
      </c>
      <c r="I10" s="301"/>
    </row>
    <row r="11" spans="1:9" s="3" customFormat="1" ht="18">
      <c r="A11" s="293" t="s">
        <v>11</v>
      </c>
      <c r="B11" s="296" t="s">
        <v>8</v>
      </c>
      <c r="C11" s="296"/>
      <c r="D11" s="162"/>
      <c r="E11" s="334" t="s">
        <v>12</v>
      </c>
      <c r="F11" s="334"/>
      <c r="G11" s="335"/>
      <c r="H11" s="328" t="s">
        <v>13</v>
      </c>
      <c r="I11" s="329"/>
    </row>
    <row r="12" spans="1:9" s="3" customFormat="1" ht="63">
      <c r="A12" s="293" t="s">
        <v>14</v>
      </c>
      <c r="B12" s="296" t="s">
        <v>15</v>
      </c>
      <c r="C12" s="296"/>
      <c r="D12" s="162"/>
      <c r="E12" s="163" t="s">
        <v>16</v>
      </c>
      <c r="F12" s="163"/>
      <c r="G12" s="165"/>
      <c r="H12" s="300" t="s">
        <v>17</v>
      </c>
      <c r="I12" s="301"/>
    </row>
    <row r="13" spans="1:9" s="3" customFormat="1" ht="18">
      <c r="A13" s="293" t="s">
        <v>18</v>
      </c>
      <c r="B13" s="296" t="s">
        <v>19</v>
      </c>
      <c r="C13" s="296"/>
      <c r="D13" s="162"/>
      <c r="E13" s="309" t="s">
        <v>20</v>
      </c>
      <c r="F13" s="309"/>
      <c r="G13" s="310"/>
      <c r="H13" s="302" t="s">
        <v>19</v>
      </c>
      <c r="I13" s="303"/>
    </row>
    <row r="14" spans="1:9" s="3" customFormat="1" ht="18.75" thickBot="1">
      <c r="A14" s="162"/>
      <c r="B14" s="162"/>
      <c r="C14" s="162"/>
      <c r="D14" s="162"/>
      <c r="E14" s="162"/>
      <c r="F14" s="162"/>
      <c r="G14" s="162"/>
      <c r="H14" s="162"/>
      <c r="I14" s="162"/>
    </row>
    <row r="15" spans="1:9" s="3" customFormat="1" ht="18.75" thickBot="1">
      <c r="A15" s="304" t="s">
        <v>21</v>
      </c>
      <c r="B15" s="305"/>
      <c r="C15" s="305"/>
      <c r="D15" s="305"/>
      <c r="E15" s="305"/>
      <c r="F15" s="305"/>
      <c r="G15" s="305"/>
      <c r="H15" s="305"/>
      <c r="I15" s="306"/>
    </row>
    <row r="16" spans="1:9" s="3" customFormat="1" ht="18">
      <c r="A16" s="162"/>
      <c r="B16" s="162"/>
      <c r="C16" s="162"/>
      <c r="D16" s="162"/>
      <c r="E16" s="162"/>
      <c r="F16" s="162"/>
      <c r="G16" s="162"/>
      <c r="H16" s="162"/>
      <c r="I16" s="162"/>
    </row>
    <row r="17" spans="1:19" s="3" customFormat="1" ht="31.5">
      <c r="A17" s="293" t="s">
        <v>22</v>
      </c>
      <c r="B17" s="343" t="s">
        <v>23</v>
      </c>
      <c r="C17" s="344"/>
      <c r="D17" s="166"/>
      <c r="E17" s="293" t="s">
        <v>24</v>
      </c>
      <c r="F17" s="164"/>
      <c r="G17" s="345" t="s">
        <v>25</v>
      </c>
      <c r="H17" s="345"/>
      <c r="I17" s="165"/>
      <c r="J17" s="7"/>
      <c r="K17" s="7"/>
      <c r="L17" s="7"/>
      <c r="M17" s="7"/>
      <c r="N17" s="7"/>
      <c r="O17" s="7"/>
      <c r="P17" s="7"/>
      <c r="Q17" s="7"/>
      <c r="R17" s="7"/>
      <c r="S17" s="7"/>
    </row>
    <row r="18" spans="1:19" s="3" customFormat="1" ht="18">
      <c r="A18" s="293" t="s">
        <v>26</v>
      </c>
      <c r="B18" s="343" t="s">
        <v>27</v>
      </c>
      <c r="C18" s="344"/>
      <c r="D18" s="162"/>
      <c r="E18" s="309" t="s">
        <v>28</v>
      </c>
      <c r="F18" s="310"/>
      <c r="G18" s="312" t="s">
        <v>19</v>
      </c>
      <c r="H18" s="312"/>
      <c r="I18" s="165"/>
      <c r="J18" s="7"/>
      <c r="K18" s="7"/>
      <c r="L18" s="7"/>
      <c r="M18" s="7"/>
      <c r="N18" s="7"/>
      <c r="O18" s="7"/>
      <c r="P18" s="7"/>
      <c r="Q18" s="7"/>
      <c r="R18" s="7"/>
      <c r="S18" s="7"/>
    </row>
    <row r="19" spans="1:19" ht="18">
      <c r="A19" s="293" t="s">
        <v>29</v>
      </c>
      <c r="B19" s="328"/>
      <c r="C19" s="329"/>
      <c r="D19" s="311" t="s">
        <v>30</v>
      </c>
      <c r="E19" s="309"/>
      <c r="F19" s="310"/>
      <c r="G19" s="167" t="s">
        <v>19</v>
      </c>
      <c r="H19" s="167" t="s">
        <v>19</v>
      </c>
      <c r="I19" s="159"/>
      <c r="J19" s="7"/>
      <c r="K19" s="7"/>
      <c r="L19" s="7"/>
      <c r="M19" s="7"/>
      <c r="N19" s="7"/>
      <c r="O19" s="7"/>
      <c r="P19" s="7"/>
      <c r="Q19" s="7"/>
      <c r="R19" s="7"/>
      <c r="S19" s="7"/>
    </row>
    <row r="20" spans="1:19" s="2" customFormat="1" ht="13.5" customHeight="1" thickBot="1">
      <c r="A20" s="162"/>
      <c r="B20" s="162"/>
      <c r="C20" s="162"/>
      <c r="D20" s="162"/>
      <c r="E20" s="162"/>
      <c r="F20" s="162"/>
      <c r="G20" s="162"/>
      <c r="H20" s="162"/>
      <c r="I20" s="162"/>
      <c r="J20" s="7"/>
      <c r="K20" s="7"/>
      <c r="L20" s="7"/>
      <c r="M20" s="7"/>
      <c r="N20" s="7"/>
      <c r="O20" s="7"/>
      <c r="P20" s="7"/>
      <c r="Q20" s="7"/>
      <c r="R20" s="7"/>
      <c r="S20" s="7"/>
    </row>
    <row r="21" spans="1:19" ht="72.75" thickBot="1">
      <c r="A21" s="307" t="s">
        <v>31</v>
      </c>
      <c r="B21" s="308"/>
      <c r="C21" s="308"/>
      <c r="D21" s="308"/>
      <c r="E21" s="168">
        <f>E35+E38+E50+E68+E79+E86</f>
        <v>101</v>
      </c>
      <c r="F21" s="162"/>
      <c r="G21" s="169" t="s">
        <v>32</v>
      </c>
      <c r="H21" s="170"/>
      <c r="I21" s="168">
        <f>H35+H38+H44+H52+H60+H70+H81+H87+H91</f>
        <v>200</v>
      </c>
      <c r="J21" s="7"/>
      <c r="K21" s="7"/>
      <c r="L21" s="7"/>
      <c r="M21" s="7"/>
      <c r="N21" s="7"/>
      <c r="O21" s="7"/>
      <c r="P21" s="7"/>
      <c r="Q21" s="7"/>
      <c r="R21" s="7"/>
      <c r="S21" s="7"/>
    </row>
    <row r="22" spans="1:19" ht="18">
      <c r="A22" s="162"/>
      <c r="B22" s="162"/>
      <c r="C22" s="162"/>
      <c r="D22" s="162"/>
      <c r="E22" s="162"/>
      <c r="F22" s="162"/>
      <c r="G22" s="162"/>
      <c r="H22" s="162"/>
      <c r="I22" s="162"/>
      <c r="J22" s="7"/>
      <c r="K22" s="7"/>
      <c r="L22" s="7"/>
      <c r="M22" s="7"/>
      <c r="N22" s="7"/>
      <c r="O22" s="7"/>
      <c r="P22" s="7"/>
      <c r="Q22" s="7"/>
      <c r="R22" s="7"/>
      <c r="S22" s="7"/>
    </row>
    <row r="23" spans="1:19" s="89" customFormat="1" ht="44.25" customHeight="1">
      <c r="A23" s="171" t="s">
        <v>33</v>
      </c>
      <c r="B23" s="108" t="s">
        <v>34</v>
      </c>
      <c r="C23" s="108" t="s">
        <v>35</v>
      </c>
      <c r="D23" s="108"/>
      <c r="E23" s="108"/>
      <c r="F23" s="108"/>
      <c r="G23" s="108" t="s">
        <v>36</v>
      </c>
      <c r="H23" s="108"/>
      <c r="I23" s="83"/>
      <c r="J23" s="84"/>
      <c r="K23" s="85"/>
      <c r="L23" s="86"/>
      <c r="M23" s="87"/>
      <c r="N23" s="87"/>
      <c r="O23" s="87"/>
      <c r="P23" s="87"/>
      <c r="Q23" s="88"/>
    </row>
    <row r="24" spans="1:19" s="87" customFormat="1" ht="21" customHeight="1">
      <c r="A24" s="263" t="s">
        <v>37</v>
      </c>
      <c r="B24" s="109"/>
      <c r="C24" s="112"/>
      <c r="D24" s="110"/>
      <c r="E24" s="109"/>
      <c r="F24" s="111"/>
      <c r="G24" s="112"/>
      <c r="H24" s="113"/>
      <c r="I24" s="83"/>
      <c r="J24" s="90"/>
      <c r="K24" s="85"/>
      <c r="L24" s="86"/>
      <c r="Q24" s="91"/>
    </row>
    <row r="25" spans="1:19" s="87" customFormat="1" ht="23.25" customHeight="1">
      <c r="A25" s="172" t="s">
        <v>38</v>
      </c>
      <c r="B25" s="92" t="s">
        <v>39</v>
      </c>
      <c r="C25" s="93" t="s">
        <v>17</v>
      </c>
      <c r="D25" s="315" t="str">
        <f>IF(C25="Select Yes or No","",IF(C25="yes","Project qualifies to complete scoring","Proceed to next question"))</f>
        <v/>
      </c>
      <c r="E25" s="316"/>
      <c r="F25" s="316"/>
      <c r="G25" s="316"/>
      <c r="H25" s="317"/>
      <c r="I25" s="83"/>
      <c r="J25" s="90"/>
      <c r="K25" s="85"/>
      <c r="L25" s="86"/>
      <c r="Q25" s="91"/>
    </row>
    <row r="26" spans="1:19" s="87" customFormat="1" ht="21" customHeight="1">
      <c r="A26" s="172" t="s">
        <v>40</v>
      </c>
      <c r="B26" s="92" t="s">
        <v>41</v>
      </c>
      <c r="C26" s="93" t="s">
        <v>17</v>
      </c>
      <c r="D26" s="315" t="str">
        <f>IF(C26="Select Yes or No","",IF(C26="no","Proceed to next question","Verify project type"))</f>
        <v/>
      </c>
      <c r="E26" s="316"/>
      <c r="F26" s="316"/>
      <c r="G26" s="316"/>
      <c r="H26" s="317"/>
      <c r="I26" s="83"/>
      <c r="J26" s="90"/>
      <c r="K26" s="85"/>
      <c r="L26" s="86"/>
      <c r="Q26" s="91"/>
    </row>
    <row r="27" spans="1:19" s="102" customFormat="1" ht="35.25" customHeight="1">
      <c r="A27" s="173" t="s">
        <v>42</v>
      </c>
      <c r="B27" s="114"/>
      <c r="C27" s="117"/>
      <c r="D27" s="115"/>
      <c r="E27" s="114"/>
      <c r="F27" s="116"/>
      <c r="G27" s="117"/>
      <c r="H27" s="118"/>
      <c r="I27" s="174"/>
      <c r="J27" s="99"/>
      <c r="K27" s="100"/>
      <c r="L27" s="100"/>
      <c r="M27" s="100"/>
      <c r="N27" s="100"/>
      <c r="O27" s="100"/>
      <c r="P27" s="100"/>
      <c r="Q27" s="101" t="s">
        <v>19</v>
      </c>
    </row>
    <row r="28" spans="1:19" s="102" customFormat="1" ht="46.5" customHeight="1">
      <c r="A28" s="103" t="s">
        <v>43</v>
      </c>
      <c r="B28" s="130" t="s">
        <v>44</v>
      </c>
      <c r="C28" s="93" t="s">
        <v>17</v>
      </c>
      <c r="D28" s="318" t="str">
        <f>IF(C28="Select Yes or No"," ",(IF(C28="yes","Progress to next Section","Stop Must Commit to CES")))</f>
        <v xml:space="preserve"> </v>
      </c>
      <c r="E28" s="319"/>
      <c r="F28" s="319"/>
      <c r="G28" s="319"/>
      <c r="H28" s="320"/>
      <c r="I28" s="175"/>
      <c r="J28" s="104"/>
      <c r="K28" s="100"/>
      <c r="L28" s="100"/>
      <c r="M28" s="100"/>
      <c r="N28" s="100"/>
      <c r="O28" s="100"/>
      <c r="P28" s="100"/>
      <c r="Q28" s="101"/>
    </row>
    <row r="29" spans="1:19" s="102" customFormat="1" ht="18" customHeight="1">
      <c r="A29" s="173" t="s">
        <v>45</v>
      </c>
      <c r="B29" s="114"/>
      <c r="C29" s="117"/>
      <c r="D29" s="115"/>
      <c r="E29" s="114"/>
      <c r="F29" s="116"/>
      <c r="G29" s="117"/>
      <c r="H29" s="118"/>
      <c r="I29" s="175"/>
      <c r="J29" s="105"/>
      <c r="K29" s="100"/>
      <c r="L29" s="100"/>
      <c r="M29" s="100"/>
      <c r="N29" s="100"/>
      <c r="O29" s="100"/>
      <c r="P29" s="100"/>
      <c r="Q29" s="101"/>
    </row>
    <row r="30" spans="1:19" s="102" customFormat="1" ht="29.25" customHeight="1">
      <c r="A30" s="103" t="s">
        <v>46</v>
      </c>
      <c r="B30" s="154" t="s">
        <v>47</v>
      </c>
      <c r="C30" s="93" t="s">
        <v>17</v>
      </c>
      <c r="D30" s="321" t="str">
        <f>IF(C30="Select yes or no"," ",IF((AND(C28="yes")),"Progress to next section","Stop. Must complete training at RTFHSD.org."))</f>
        <v xml:space="preserve"> </v>
      </c>
      <c r="E30" s="322"/>
      <c r="F30" s="322"/>
      <c r="G30" s="322"/>
      <c r="H30" s="323"/>
      <c r="I30" s="176"/>
      <c r="J30" s="107"/>
      <c r="K30" s="100"/>
      <c r="L30" s="100"/>
      <c r="M30" s="100"/>
      <c r="N30" s="100"/>
      <c r="O30" s="100"/>
      <c r="P30" s="100"/>
      <c r="Q30" s="101"/>
    </row>
    <row r="31" spans="1:19" s="102" customFormat="1" ht="21.75" customHeight="1">
      <c r="A31" s="177" t="s">
        <v>48</v>
      </c>
      <c r="B31" s="114"/>
      <c r="C31" s="114"/>
      <c r="D31" s="114"/>
      <c r="E31" s="114"/>
      <c r="F31" s="119"/>
      <c r="G31" s="119"/>
      <c r="H31" s="120"/>
      <c r="I31" s="176"/>
      <c r="J31" s="107"/>
      <c r="K31" s="100"/>
      <c r="L31" s="100"/>
      <c r="M31" s="100"/>
      <c r="N31" s="100"/>
      <c r="O31" s="100"/>
      <c r="P31" s="100"/>
      <c r="Q31" s="101"/>
    </row>
    <row r="32" spans="1:19" s="102" customFormat="1" ht="29.25" customHeight="1">
      <c r="A32" s="121" t="s">
        <v>49</v>
      </c>
      <c r="B32" s="121" t="s">
        <v>50</v>
      </c>
      <c r="C32" s="93" t="s">
        <v>17</v>
      </c>
      <c r="D32" s="321" t="str">
        <f>IF(C32="Select yes or no","",IF(C32="yes","Continue to next question","Stop. Units must be enterted in CES"))</f>
        <v/>
      </c>
      <c r="E32" s="322"/>
      <c r="F32" s="322"/>
      <c r="G32" s="322"/>
      <c r="H32" s="323"/>
      <c r="I32" s="176"/>
      <c r="J32" s="107"/>
      <c r="K32" s="100"/>
      <c r="L32" s="100"/>
      <c r="M32" s="100"/>
      <c r="N32" s="100"/>
      <c r="O32" s="100"/>
      <c r="P32" s="100"/>
      <c r="Q32" s="101"/>
    </row>
    <row r="33" spans="1:19" s="102" customFormat="1" ht="29.25" customHeight="1">
      <c r="A33" s="122" t="s">
        <v>51</v>
      </c>
      <c r="B33" s="122" t="s">
        <v>52</v>
      </c>
      <c r="C33" s="93" t="s">
        <v>17</v>
      </c>
      <c r="D33" s="297" t="str">
        <f>IF(C33="SELECT YES OR NO","",IF((AND(C28="Yes",C33="Yes",C30="Yes",C32="Yes")),"Progress to Section 1","Stop. Do not complete scoring."))</f>
        <v/>
      </c>
      <c r="E33" s="298"/>
      <c r="F33" s="298"/>
      <c r="G33" s="298"/>
      <c r="H33" s="299"/>
      <c r="I33" s="176"/>
      <c r="J33" s="107"/>
      <c r="K33" s="100"/>
      <c r="L33" s="100"/>
      <c r="M33" s="100"/>
      <c r="N33" s="100"/>
      <c r="O33" s="100"/>
      <c r="P33" s="100"/>
      <c r="Q33" s="101"/>
    </row>
    <row r="34" spans="1:19" s="6" customFormat="1" ht="18.75" thickBot="1">
      <c r="A34" s="162"/>
      <c r="B34" s="162"/>
      <c r="C34" s="162"/>
      <c r="D34" s="162"/>
      <c r="E34" s="162"/>
      <c r="F34" s="162"/>
      <c r="G34" s="162"/>
      <c r="H34" s="162"/>
      <c r="I34" s="162"/>
      <c r="J34" s="7"/>
      <c r="K34" s="7"/>
      <c r="L34" s="7"/>
      <c r="M34" s="7"/>
      <c r="N34" s="7"/>
      <c r="O34" s="7"/>
      <c r="P34" s="7"/>
      <c r="Q34" s="7"/>
      <c r="R34" s="7"/>
      <c r="S34" s="7"/>
    </row>
    <row r="35" spans="1:19" s="6" customFormat="1" ht="26.25" thickBot="1">
      <c r="A35" s="326" t="s">
        <v>53</v>
      </c>
      <c r="B35" s="327"/>
      <c r="C35" s="327"/>
      <c r="D35" s="224" t="s">
        <v>54</v>
      </c>
      <c r="E35" s="225">
        <f>E36</f>
        <v>100</v>
      </c>
      <c r="F35" s="162"/>
      <c r="G35" s="236" t="s">
        <v>55</v>
      </c>
      <c r="H35" s="185">
        <v>100</v>
      </c>
      <c r="I35" s="162"/>
      <c r="J35" s="7"/>
      <c r="K35" s="7"/>
      <c r="L35" s="7"/>
      <c r="M35" s="7"/>
      <c r="N35" s="7"/>
      <c r="O35" s="7"/>
      <c r="P35" s="7"/>
      <c r="Q35" s="7"/>
      <c r="R35" s="7"/>
      <c r="S35" s="7"/>
    </row>
    <row r="36" spans="1:19" s="6" customFormat="1" ht="42" customHeight="1">
      <c r="A36" s="324" t="s">
        <v>56</v>
      </c>
      <c r="B36" s="324"/>
      <c r="C36" s="226"/>
      <c r="D36" s="227"/>
      <c r="E36" s="237">
        <v>100</v>
      </c>
      <c r="F36" s="162"/>
      <c r="G36" s="162"/>
      <c r="H36" s="162"/>
      <c r="I36" s="162"/>
      <c r="J36" s="7"/>
      <c r="K36" s="7"/>
      <c r="L36" s="7"/>
      <c r="M36" s="7"/>
      <c r="N36" s="7"/>
      <c r="O36" s="7"/>
      <c r="P36" s="7"/>
      <c r="Q36" s="7"/>
      <c r="R36" s="7"/>
      <c r="S36" s="7"/>
    </row>
    <row r="37" spans="1:19" s="6" customFormat="1" ht="18.75" thickBot="1">
      <c r="A37" s="162"/>
      <c r="B37" s="162"/>
      <c r="C37" s="162"/>
      <c r="D37" s="162"/>
      <c r="E37" s="162"/>
      <c r="F37" s="162"/>
      <c r="G37" s="162"/>
      <c r="H37" s="162"/>
      <c r="I37" s="162"/>
      <c r="J37" s="7"/>
      <c r="K37" s="7"/>
      <c r="L37" s="7"/>
      <c r="M37" s="7"/>
      <c r="N37" s="7"/>
      <c r="O37" s="7"/>
      <c r="P37" s="7"/>
      <c r="Q37" s="7"/>
      <c r="R37" s="7"/>
      <c r="S37" s="7"/>
    </row>
    <row r="38" spans="1:19" s="6" customFormat="1" ht="30" customHeight="1" thickBot="1">
      <c r="A38" s="313" t="s">
        <v>57</v>
      </c>
      <c r="B38" s="314"/>
      <c r="C38" s="314"/>
      <c r="D38" s="127" t="s">
        <v>54</v>
      </c>
      <c r="E38" s="178">
        <f>SUM(E40+E41+E45+E46+E47)</f>
        <v>1</v>
      </c>
      <c r="F38" s="179"/>
      <c r="G38" s="236" t="s">
        <v>55</v>
      </c>
      <c r="H38" s="185">
        <v>4</v>
      </c>
      <c r="I38" s="180"/>
      <c r="J38" s="252"/>
      <c r="K38" s="252"/>
      <c r="L38" s="252"/>
      <c r="M38" s="252"/>
      <c r="N38" s="252"/>
    </row>
    <row r="39" spans="1:19" s="6" customFormat="1" ht="21.75" customHeight="1">
      <c r="A39" s="69" t="s">
        <v>58</v>
      </c>
      <c r="B39" s="66" t="s">
        <v>59</v>
      </c>
      <c r="C39" s="67" t="s">
        <v>60</v>
      </c>
      <c r="D39" s="67" t="s">
        <v>61</v>
      </c>
      <c r="E39" s="291" t="s">
        <v>62</v>
      </c>
      <c r="F39" s="246"/>
      <c r="G39" s="252"/>
      <c r="H39" s="252"/>
      <c r="I39" s="252"/>
      <c r="J39" s="252"/>
      <c r="K39" s="252"/>
      <c r="L39" s="252"/>
      <c r="M39" s="252"/>
      <c r="N39" s="252"/>
    </row>
    <row r="40" spans="1:19" s="7" customFormat="1" ht="21.75" customHeight="1">
      <c r="A40" s="202" t="s">
        <v>63</v>
      </c>
      <c r="B40" s="203" t="s">
        <v>64</v>
      </c>
      <c r="C40" s="205" t="str">
        <f>H11</f>
        <v>Select</v>
      </c>
      <c r="D40" s="205">
        <v>2</v>
      </c>
      <c r="E40" s="205">
        <f>IF(C40=2016,2,1)</f>
        <v>1</v>
      </c>
      <c r="F40" s="246"/>
      <c r="G40" s="252"/>
      <c r="H40" s="252"/>
      <c r="I40" s="252"/>
      <c r="J40" s="252"/>
      <c r="K40" s="252"/>
      <c r="L40" s="252"/>
      <c r="M40" s="252"/>
      <c r="N40" s="252"/>
    </row>
    <row r="41" spans="1:19" s="7" customFormat="1" ht="21.75" customHeight="1">
      <c r="A41" s="202" t="s">
        <v>65</v>
      </c>
      <c r="B41" s="204" t="s">
        <v>66</v>
      </c>
      <c r="C41" s="205" t="s">
        <v>17</v>
      </c>
      <c r="D41" s="205">
        <v>2</v>
      </c>
      <c r="E41" s="205">
        <f>IF(C41="yes",2,0)</f>
        <v>0</v>
      </c>
      <c r="F41" s="246"/>
      <c r="G41" s="252"/>
      <c r="H41" s="252"/>
      <c r="I41" s="252"/>
      <c r="J41" s="252"/>
      <c r="K41" s="252"/>
      <c r="L41" s="252"/>
      <c r="M41" s="252"/>
      <c r="N41" s="252"/>
    </row>
    <row r="42" spans="1:19" s="7" customFormat="1" ht="21.75" customHeight="1">
      <c r="A42" s="196"/>
      <c r="B42" s="197"/>
      <c r="C42" s="198"/>
      <c r="D42" s="198"/>
      <c r="E42" s="198"/>
      <c r="F42" s="246"/>
      <c r="G42" s="252"/>
      <c r="H42" s="252"/>
      <c r="I42" s="252"/>
      <c r="J42" s="252"/>
      <c r="K42" s="252"/>
      <c r="L42" s="252"/>
      <c r="M42" s="252"/>
      <c r="N42" s="252"/>
    </row>
    <row r="43" spans="1:19" s="61" customFormat="1" ht="15.75" customHeight="1" thickBot="1">
      <c r="A43" s="193" t="s">
        <v>67</v>
      </c>
      <c r="B43" s="194"/>
      <c r="C43" s="195"/>
      <c r="D43" s="195"/>
      <c r="E43" s="200"/>
      <c r="F43" s="246"/>
      <c r="G43" s="252"/>
      <c r="H43" s="252"/>
      <c r="I43" s="252"/>
      <c r="J43" s="252"/>
      <c r="K43" s="252"/>
      <c r="L43" s="252"/>
      <c r="M43" s="252"/>
      <c r="N43" s="252"/>
    </row>
    <row r="44" spans="1:19" s="6" customFormat="1" ht="18.75" thickBot="1">
      <c r="A44" s="181" t="s">
        <v>68</v>
      </c>
      <c r="B44" s="63" t="s">
        <v>59</v>
      </c>
      <c r="C44" s="291" t="s">
        <v>60</v>
      </c>
      <c r="D44" s="291" t="s">
        <v>61</v>
      </c>
      <c r="E44" s="291" t="s">
        <v>62</v>
      </c>
      <c r="F44" s="4"/>
      <c r="G44" s="236" t="s">
        <v>55</v>
      </c>
      <c r="H44" s="185">
        <v>25</v>
      </c>
      <c r="I44" s="4"/>
      <c r="J44" s="7"/>
      <c r="K44" s="7"/>
      <c r="L44" s="7"/>
      <c r="M44" s="7"/>
      <c r="N44" s="7"/>
      <c r="O44" s="7"/>
      <c r="P44" s="7"/>
      <c r="Q44" s="7"/>
      <c r="R44" s="7"/>
      <c r="S44" s="7"/>
    </row>
    <row r="45" spans="1:19" s="6" customFormat="1" ht="18">
      <c r="A45" s="152" t="s">
        <v>69</v>
      </c>
      <c r="B45" s="152" t="s">
        <v>70</v>
      </c>
      <c r="C45" s="153"/>
      <c r="D45" s="241">
        <v>5</v>
      </c>
      <c r="E45" s="241">
        <f>IF(C45&gt;=2,5,0)</f>
        <v>0</v>
      </c>
      <c r="F45" s="4"/>
      <c r="G45" s="4"/>
      <c r="H45" s="4"/>
      <c r="I45" s="4"/>
      <c r="J45" s="7"/>
      <c r="K45" s="7"/>
      <c r="L45" s="7"/>
      <c r="M45" s="7"/>
      <c r="N45" s="7"/>
      <c r="O45" s="7"/>
      <c r="P45" s="7"/>
      <c r="Q45" s="7"/>
      <c r="R45" s="7"/>
      <c r="S45" s="7"/>
    </row>
    <row r="46" spans="1:19" s="6" customFormat="1" ht="18">
      <c r="A46" s="191" t="s">
        <v>71</v>
      </c>
      <c r="B46" s="191" t="s">
        <v>72</v>
      </c>
      <c r="C46" s="192"/>
      <c r="D46" s="241">
        <v>5</v>
      </c>
      <c r="E46" s="240">
        <f>IF(C46&lt;C45,5,0)</f>
        <v>0</v>
      </c>
      <c r="F46" s="4"/>
      <c r="G46" s="4"/>
      <c r="H46" s="4"/>
      <c r="I46" s="4"/>
      <c r="J46" s="7"/>
      <c r="K46" s="7"/>
      <c r="L46" s="7"/>
      <c r="M46" s="7"/>
      <c r="N46" s="7"/>
      <c r="O46" s="7"/>
      <c r="P46" s="7"/>
      <c r="Q46" s="7"/>
      <c r="R46" s="7"/>
      <c r="S46" s="7"/>
    </row>
    <row r="47" spans="1:19" s="6" customFormat="1" ht="38.25">
      <c r="A47" s="58" t="s">
        <v>73</v>
      </c>
      <c r="B47" s="152" t="s">
        <v>74</v>
      </c>
      <c r="C47" s="153"/>
      <c r="D47" s="241">
        <v>15</v>
      </c>
      <c r="E47" s="241">
        <f>C47*D47</f>
        <v>0</v>
      </c>
      <c r="F47" s="4"/>
      <c r="G47" s="4"/>
      <c r="H47" s="4"/>
      <c r="I47" s="4"/>
      <c r="J47" s="7"/>
      <c r="K47" s="7"/>
      <c r="L47" s="7"/>
      <c r="M47" s="7"/>
      <c r="N47" s="7"/>
      <c r="O47" s="7"/>
      <c r="P47" s="7"/>
      <c r="Q47" s="7"/>
      <c r="R47" s="7"/>
      <c r="S47" s="7"/>
    </row>
    <row r="48" spans="1:19" s="6" customFormat="1" ht="18">
      <c r="A48" s="188"/>
      <c r="B48" s="188"/>
      <c r="C48" s="188"/>
      <c r="D48" s="188"/>
      <c r="E48" s="188"/>
      <c r="F48" s="4"/>
      <c r="G48" s="4"/>
      <c r="H48" s="4"/>
      <c r="I48" s="4"/>
      <c r="J48" s="7"/>
      <c r="K48" s="7"/>
      <c r="L48" s="7"/>
      <c r="M48" s="7"/>
      <c r="N48" s="7"/>
      <c r="O48" s="7"/>
      <c r="P48" s="7"/>
      <c r="Q48" s="7"/>
      <c r="R48" s="7"/>
      <c r="S48" s="7"/>
    </row>
    <row r="49" spans="1:19" s="6" customFormat="1" ht="18.75" thickBot="1">
      <c r="A49" s="188"/>
      <c r="B49" s="188"/>
      <c r="C49" s="188"/>
      <c r="D49" s="4"/>
      <c r="E49" s="4"/>
      <c r="F49" s="4"/>
      <c r="G49" s="4"/>
      <c r="H49" s="4"/>
      <c r="I49" s="4"/>
      <c r="J49" s="7"/>
      <c r="K49" s="7"/>
      <c r="L49" s="7"/>
      <c r="M49" s="7"/>
      <c r="N49" s="7"/>
      <c r="O49" s="7"/>
      <c r="P49" s="7"/>
      <c r="Q49" s="7"/>
      <c r="R49" s="7"/>
      <c r="S49" s="7"/>
    </row>
    <row r="50" spans="1:19" s="6" customFormat="1" ht="27.75" customHeight="1" thickBot="1">
      <c r="A50" s="79" t="s">
        <v>75</v>
      </c>
      <c r="B50" s="76"/>
      <c r="C50" s="77"/>
      <c r="D50" s="189" t="s">
        <v>54</v>
      </c>
      <c r="E50" s="190">
        <f>SUM(E52+E60)</f>
        <v>0</v>
      </c>
      <c r="F50" s="72"/>
      <c r="G50" s="252"/>
      <c r="J50" s="7"/>
      <c r="K50" s="7"/>
      <c r="L50" s="7"/>
      <c r="M50" s="7"/>
      <c r="N50" s="7"/>
      <c r="O50" s="7"/>
      <c r="P50" s="7"/>
      <c r="Q50" s="7"/>
      <c r="R50" s="7"/>
      <c r="S50" s="7"/>
    </row>
    <row r="51" spans="1:19" ht="47.25" customHeight="1" thickBot="1">
      <c r="A51" s="73" t="s">
        <v>76</v>
      </c>
      <c r="B51" s="74" t="s">
        <v>77</v>
      </c>
      <c r="C51" s="59" t="s">
        <v>78</v>
      </c>
      <c r="D51" s="67" t="s">
        <v>61</v>
      </c>
      <c r="E51" s="75" t="s">
        <v>62</v>
      </c>
      <c r="F51" s="246"/>
      <c r="G51" s="252"/>
      <c r="H51" s="6"/>
      <c r="I51" s="6"/>
      <c r="J51" s="7"/>
      <c r="K51" s="7"/>
      <c r="L51" s="7"/>
      <c r="M51" s="7"/>
      <c r="N51" s="7"/>
      <c r="O51" s="7"/>
      <c r="P51" s="7"/>
      <c r="Q51" s="7"/>
      <c r="R51" s="7"/>
      <c r="S51" s="7"/>
    </row>
    <row r="52" spans="1:19" s="8" customFormat="1" ht="15.75" customHeight="1" thickBot="1">
      <c r="A52" s="94" t="s">
        <v>79</v>
      </c>
      <c r="B52" s="95"/>
      <c r="C52" s="239"/>
      <c r="D52" s="96" t="s">
        <v>80</v>
      </c>
      <c r="E52" s="98">
        <f>SUM(G54:G57)</f>
        <v>0</v>
      </c>
      <c r="F52" s="97"/>
      <c r="G52" s="98" t="s">
        <v>55</v>
      </c>
      <c r="H52" s="185">
        <v>5</v>
      </c>
      <c r="J52" s="7"/>
      <c r="K52" s="7"/>
      <c r="L52" s="7"/>
      <c r="M52" s="7"/>
      <c r="N52" s="7"/>
      <c r="O52" s="7"/>
      <c r="P52" s="7"/>
      <c r="Q52" s="7"/>
      <c r="R52" s="7"/>
      <c r="S52" s="7"/>
    </row>
    <row r="53" spans="1:19" s="61" customFormat="1" ht="36.75" customHeight="1" thickTop="1">
      <c r="A53" s="128" t="s">
        <v>81</v>
      </c>
      <c r="B53" s="128" t="s">
        <v>82</v>
      </c>
      <c r="C53" s="128" t="s">
        <v>83</v>
      </c>
      <c r="D53" s="325" t="s">
        <v>84</v>
      </c>
      <c r="E53" s="325"/>
      <c r="F53" s="325"/>
      <c r="G53" s="128" t="s">
        <v>85</v>
      </c>
      <c r="H53" s="184" t="s">
        <v>86</v>
      </c>
      <c r="I53" s="149"/>
      <c r="J53" s="182" t="s">
        <v>19</v>
      </c>
      <c r="K53" s="7"/>
      <c r="L53" s="7"/>
      <c r="M53" s="7"/>
      <c r="N53" s="7"/>
      <c r="O53" s="7"/>
      <c r="P53" s="7"/>
      <c r="Q53" s="7"/>
      <c r="R53" s="7"/>
      <c r="S53" s="7"/>
    </row>
    <row r="54" spans="1:19" s="61" customFormat="1" ht="24" customHeight="1">
      <c r="A54" s="154" t="s">
        <v>87</v>
      </c>
      <c r="B54" s="131" t="s">
        <v>88</v>
      </c>
      <c r="C54" s="132" t="s">
        <v>19</v>
      </c>
      <c r="D54" s="133">
        <v>1.1000000000000001</v>
      </c>
      <c r="E54" s="134" t="s">
        <v>89</v>
      </c>
      <c r="F54" s="135" t="s">
        <v>90</v>
      </c>
      <c r="G54" s="136" t="str">
        <f>IF(COUNT(C58)=0,"",IF(C58&gt;D54,H54,""))</f>
        <v/>
      </c>
      <c r="H54" s="137">
        <v>0</v>
      </c>
      <c r="I54" s="149"/>
      <c r="J54" s="7" t="s">
        <v>19</v>
      </c>
      <c r="K54" s="7"/>
      <c r="L54" s="7"/>
      <c r="M54" s="7"/>
      <c r="N54" s="7"/>
      <c r="O54" s="7"/>
      <c r="P54" s="7"/>
      <c r="Q54" s="7"/>
      <c r="R54" s="7"/>
      <c r="S54" s="7"/>
    </row>
    <row r="55" spans="1:19" s="61" customFormat="1" ht="27" customHeight="1">
      <c r="A55" s="138" t="s">
        <v>91</v>
      </c>
      <c r="B55" s="130" t="s">
        <v>92</v>
      </c>
      <c r="C55" s="139" t="s">
        <v>19</v>
      </c>
      <c r="D55" s="133">
        <v>1</v>
      </c>
      <c r="E55" s="134" t="s">
        <v>93</v>
      </c>
      <c r="F55" s="135">
        <v>1.1000000000000001</v>
      </c>
      <c r="G55" s="136" t="str">
        <f>IF(OR(D55=$C$58,AND(D55&lt;$C$58, F55&gt;$C$58)),H55,"")</f>
        <v/>
      </c>
      <c r="H55" s="137">
        <v>2</v>
      </c>
      <c r="I55" s="149"/>
      <c r="J55" s="7"/>
      <c r="K55" s="7"/>
      <c r="L55" s="7"/>
      <c r="M55" s="7"/>
      <c r="N55" s="7"/>
      <c r="O55" s="7"/>
      <c r="P55" s="7"/>
      <c r="Q55" s="7"/>
      <c r="R55" s="7"/>
      <c r="S55" s="7"/>
    </row>
    <row r="56" spans="1:19" s="61" customFormat="1" ht="21.75" customHeight="1">
      <c r="A56" s="138" t="s">
        <v>94</v>
      </c>
      <c r="B56" s="140" t="s">
        <v>78</v>
      </c>
      <c r="C56" s="238" t="str">
        <f>IF(COUNT(C54)=0,"",C55/C54)</f>
        <v/>
      </c>
      <c r="D56" s="133">
        <v>0.7</v>
      </c>
      <c r="E56" s="134" t="s">
        <v>95</v>
      </c>
      <c r="F56" s="135">
        <v>1</v>
      </c>
      <c r="G56" s="136" t="str">
        <f>IF(OR(D56=$C$58,AND(D56&lt;$C$58, F56&gt;$C$58)),H56,"")</f>
        <v/>
      </c>
      <c r="H56" s="137">
        <v>4</v>
      </c>
      <c r="I56" s="149"/>
      <c r="J56" s="7"/>
      <c r="K56" s="7"/>
      <c r="L56" s="7"/>
      <c r="M56" s="7"/>
      <c r="N56" s="7"/>
      <c r="O56" s="7"/>
      <c r="P56" s="7"/>
      <c r="Q56" s="7"/>
      <c r="R56" s="7"/>
      <c r="S56" s="7"/>
    </row>
    <row r="57" spans="1:19" s="61" customFormat="1" ht="36" customHeight="1">
      <c r="A57" s="106" t="s">
        <v>96</v>
      </c>
      <c r="B57" s="142" t="s">
        <v>97</v>
      </c>
      <c r="C57" s="143"/>
      <c r="D57" s="133">
        <v>0</v>
      </c>
      <c r="E57" s="134" t="s">
        <v>98</v>
      </c>
      <c r="F57" s="135">
        <v>0.7</v>
      </c>
      <c r="G57" s="136" t="str">
        <f>IF(OR(D57=$C$58,AND(D57&lt;$C$58, F57&gt;$C$58)),H57,"")</f>
        <v/>
      </c>
      <c r="H57" s="137">
        <v>5</v>
      </c>
      <c r="I57" s="149"/>
      <c r="J57" s="7"/>
      <c r="K57" s="7"/>
      <c r="L57" s="7"/>
      <c r="M57" s="7"/>
      <c r="N57" s="7"/>
      <c r="O57" s="7"/>
      <c r="P57" s="7"/>
      <c r="Q57" s="7"/>
      <c r="R57" s="7"/>
      <c r="S57" s="7"/>
    </row>
    <row r="58" spans="1:19" s="61" customFormat="1" ht="26.25" customHeight="1">
      <c r="A58" s="154" t="s">
        <v>99</v>
      </c>
      <c r="B58" s="144" t="s">
        <v>78</v>
      </c>
      <c r="C58" s="145" t="str">
        <f>IF(COUNT(C56 = 0),"",C56/C57)</f>
        <v/>
      </c>
      <c r="D58" s="146"/>
      <c r="E58" s="146"/>
      <c r="F58" s="221" t="s">
        <v>19</v>
      </c>
      <c r="G58" s="223">
        <f>SUM(G54:G57)</f>
        <v>0</v>
      </c>
      <c r="H58" s="148"/>
      <c r="I58" s="149"/>
      <c r="J58" s="7"/>
      <c r="K58" s="7"/>
      <c r="L58" s="7"/>
      <c r="M58" s="7"/>
      <c r="N58" s="7"/>
      <c r="O58" s="7"/>
      <c r="P58" s="7"/>
      <c r="Q58" s="7"/>
      <c r="R58" s="7"/>
      <c r="S58" s="7"/>
    </row>
    <row r="59" spans="1:19" s="61" customFormat="1" ht="13.5" customHeight="1">
      <c r="A59" s="99"/>
      <c r="B59" s="150"/>
      <c r="C59" s="151"/>
      <c r="D59" s="146"/>
      <c r="E59" s="146"/>
      <c r="F59" s="146"/>
      <c r="G59" s="147"/>
      <c r="H59" s="148"/>
      <c r="I59" s="149"/>
      <c r="J59" s="7"/>
      <c r="K59" s="7"/>
      <c r="L59" s="7"/>
      <c r="M59" s="7"/>
      <c r="N59" s="7"/>
      <c r="O59" s="7"/>
      <c r="P59" s="7"/>
      <c r="Q59" s="7"/>
      <c r="R59" s="7"/>
      <c r="S59" s="7"/>
    </row>
    <row r="60" spans="1:19" s="61" customFormat="1" ht="13.5" customHeight="1" thickBot="1">
      <c r="A60" s="94" t="s">
        <v>100</v>
      </c>
      <c r="B60" s="95"/>
      <c r="C60" s="96" t="s">
        <v>19</v>
      </c>
      <c r="D60" s="96" t="s">
        <v>80</v>
      </c>
      <c r="E60" s="98">
        <f>SUM(G62:G65)</f>
        <v>0</v>
      </c>
      <c r="F60" s="97"/>
      <c r="G60" s="98" t="s">
        <v>55</v>
      </c>
      <c r="H60" s="228">
        <v>5</v>
      </c>
      <c r="I60" s="149"/>
      <c r="J60" s="7"/>
      <c r="K60" s="7"/>
      <c r="L60" s="7"/>
      <c r="M60" s="7"/>
      <c r="N60" s="7"/>
      <c r="O60" s="7"/>
      <c r="P60" s="7"/>
      <c r="Q60" s="7"/>
      <c r="R60" s="7"/>
      <c r="S60" s="7"/>
    </row>
    <row r="61" spans="1:19" s="61" customFormat="1" ht="42.75" customHeight="1" thickTop="1">
      <c r="A61" s="128" t="s">
        <v>81</v>
      </c>
      <c r="B61" s="128" t="s">
        <v>82</v>
      </c>
      <c r="C61" s="128" t="s">
        <v>83</v>
      </c>
      <c r="D61" s="325" t="s">
        <v>101</v>
      </c>
      <c r="E61" s="325"/>
      <c r="F61" s="325"/>
      <c r="G61" s="128" t="s">
        <v>85</v>
      </c>
      <c r="H61" s="129" t="s">
        <v>86</v>
      </c>
      <c r="I61" s="149"/>
      <c r="J61" s="182" t="s">
        <v>19</v>
      </c>
      <c r="K61" s="7"/>
      <c r="L61" s="7"/>
      <c r="M61" s="7"/>
      <c r="N61" s="7"/>
      <c r="O61" s="7"/>
      <c r="P61" s="7"/>
      <c r="Q61" s="7"/>
      <c r="R61" s="7"/>
      <c r="S61" s="7"/>
    </row>
    <row r="62" spans="1:19" s="61" customFormat="1" ht="33.75" customHeight="1">
      <c r="A62" s="154" t="s">
        <v>102</v>
      </c>
      <c r="B62" s="131" t="s">
        <v>103</v>
      </c>
      <c r="C62" s="187"/>
      <c r="D62" s="133">
        <v>1.1000000000000001</v>
      </c>
      <c r="E62" s="134" t="s">
        <v>104</v>
      </c>
      <c r="F62" s="186" t="s">
        <v>90</v>
      </c>
      <c r="G62" s="136" t="str">
        <f>IF(COUNT(C66)=0,"",IF(C66&gt;D62,H62,""))</f>
        <v/>
      </c>
      <c r="H62" s="137">
        <v>0</v>
      </c>
      <c r="I62" s="149"/>
      <c r="J62" s="7" t="s">
        <v>19</v>
      </c>
      <c r="K62" s="7"/>
      <c r="L62" s="7"/>
      <c r="M62" s="7"/>
      <c r="N62" s="7"/>
      <c r="O62" s="7"/>
      <c r="P62" s="7"/>
      <c r="Q62" s="7"/>
      <c r="R62" s="7"/>
      <c r="S62" s="7"/>
    </row>
    <row r="63" spans="1:19" s="61" customFormat="1" ht="30.75" customHeight="1">
      <c r="A63" s="138" t="s">
        <v>105</v>
      </c>
      <c r="B63" s="130" t="s">
        <v>106</v>
      </c>
      <c r="C63" s="139"/>
      <c r="D63" s="133">
        <v>1</v>
      </c>
      <c r="E63" s="134" t="s">
        <v>93</v>
      </c>
      <c r="F63" s="135">
        <v>1.1000000000000001</v>
      </c>
      <c r="G63" s="136" t="str">
        <f>IF(OR(D63=$C$66,AND(D63&lt;$C$66, F63&gt;$C$66)),H63,"")</f>
        <v/>
      </c>
      <c r="H63" s="137">
        <v>2</v>
      </c>
      <c r="I63" s="149"/>
      <c r="J63" s="7"/>
      <c r="K63" s="7"/>
      <c r="L63" s="7"/>
      <c r="M63" s="7"/>
      <c r="N63" s="7"/>
      <c r="O63" s="7"/>
      <c r="P63" s="7"/>
      <c r="Q63" s="7"/>
      <c r="R63" s="7"/>
      <c r="S63" s="7"/>
    </row>
    <row r="64" spans="1:19" s="61" customFormat="1" ht="13.5" customHeight="1">
      <c r="A64" s="138" t="s">
        <v>94</v>
      </c>
      <c r="B64" s="140" t="s">
        <v>78</v>
      </c>
      <c r="C64" s="141" t="str">
        <f>IF(C62=0,"",C63/C62)</f>
        <v/>
      </c>
      <c r="D64" s="133">
        <v>0.7</v>
      </c>
      <c r="E64" s="134" t="s">
        <v>95</v>
      </c>
      <c r="F64" s="135">
        <v>1</v>
      </c>
      <c r="G64" s="136" t="str">
        <f>IF(OR(D64=$C$66,AND(D64&lt;$C$66, F64&gt;$C$66)),H64,"")</f>
        <v/>
      </c>
      <c r="H64" s="137">
        <v>4</v>
      </c>
      <c r="I64" s="149"/>
      <c r="J64" s="7"/>
      <c r="K64" s="7"/>
      <c r="L64" s="7"/>
      <c r="M64" s="7"/>
      <c r="N64" s="7"/>
      <c r="O64" s="7"/>
      <c r="P64" s="7"/>
      <c r="Q64" s="7"/>
      <c r="R64" s="7"/>
      <c r="S64" s="7"/>
    </row>
    <row r="65" spans="1:19" s="61" customFormat="1" ht="48.75" customHeight="1">
      <c r="A65" s="106" t="s">
        <v>96</v>
      </c>
      <c r="B65" s="142" t="s">
        <v>107</v>
      </c>
      <c r="C65" s="143"/>
      <c r="D65" s="133">
        <v>0</v>
      </c>
      <c r="E65" s="134" t="s">
        <v>108</v>
      </c>
      <c r="F65" s="135">
        <v>0.7</v>
      </c>
      <c r="G65" s="136" t="str">
        <f>IF(OR(D65=$C$66,AND(D65&lt;$C$66, F65&gt;$C$66)),H65,"")</f>
        <v/>
      </c>
      <c r="H65" s="137">
        <v>5</v>
      </c>
      <c r="I65" s="252"/>
      <c r="J65" s="252"/>
      <c r="K65" s="252"/>
      <c r="L65" s="252"/>
      <c r="M65" s="252"/>
      <c r="N65" s="252"/>
      <c r="O65" s="7"/>
      <c r="P65" s="7"/>
      <c r="Q65" s="7"/>
      <c r="R65" s="7"/>
      <c r="S65" s="7"/>
    </row>
    <row r="66" spans="1:19" s="61" customFormat="1" ht="24" customHeight="1">
      <c r="A66" s="106" t="s">
        <v>99</v>
      </c>
      <c r="B66" s="144" t="s">
        <v>78</v>
      </c>
      <c r="C66" s="145" t="str">
        <f>IF(ISBLANK(C65),"",$C64/C65)</f>
        <v/>
      </c>
      <c r="D66" s="146"/>
      <c r="E66" s="222"/>
      <c r="F66" s="221" t="s">
        <v>19</v>
      </c>
      <c r="G66" s="223">
        <f>SUM(G62:G65)</f>
        <v>0</v>
      </c>
      <c r="H66" s="148"/>
      <c r="I66" s="252"/>
      <c r="J66" s="252"/>
      <c r="K66" s="252"/>
      <c r="L66" s="252"/>
      <c r="M66" s="252"/>
      <c r="N66" s="252"/>
      <c r="O66" s="7"/>
      <c r="P66" s="7"/>
      <c r="Q66" s="7"/>
      <c r="R66" s="7"/>
      <c r="S66" s="7"/>
    </row>
    <row r="67" spans="1:19" s="8" customFormat="1" ht="15" customHeight="1" thickBot="1">
      <c r="A67" s="61"/>
      <c r="B67" s="61"/>
      <c r="C67" s="61"/>
      <c r="D67" s="61"/>
      <c r="E67" s="61"/>
      <c r="F67" s="246"/>
      <c r="G67" s="252"/>
      <c r="H67" s="252"/>
      <c r="I67" s="252"/>
      <c r="J67" s="252"/>
      <c r="K67" s="252"/>
      <c r="L67" s="252"/>
      <c r="M67" s="252"/>
      <c r="N67" s="252"/>
      <c r="O67" s="7"/>
      <c r="P67" s="7"/>
      <c r="Q67" s="7"/>
      <c r="R67" s="7"/>
      <c r="S67" s="7"/>
    </row>
    <row r="68" spans="1:19" s="2" customFormat="1" ht="25.5" customHeight="1" thickBot="1">
      <c r="A68" s="79" t="s">
        <v>109</v>
      </c>
      <c r="B68" s="76"/>
      <c r="C68" s="77"/>
      <c r="D68" s="78" t="s">
        <v>54</v>
      </c>
      <c r="E68" s="82">
        <f>SUM(G71:G76)</f>
        <v>0</v>
      </c>
      <c r="F68" s="246"/>
      <c r="G68" s="252"/>
      <c r="H68" s="252"/>
      <c r="I68" s="252"/>
      <c r="J68" s="252"/>
      <c r="K68" s="252"/>
      <c r="L68" s="252"/>
      <c r="M68" s="252"/>
      <c r="N68" s="252"/>
      <c r="O68" s="7"/>
      <c r="P68" s="7"/>
      <c r="Q68" s="7"/>
      <c r="R68" s="7"/>
      <c r="S68" s="7"/>
    </row>
    <row r="69" spans="1:19" s="7" customFormat="1" ht="8.25" customHeight="1">
      <c r="A69" s="245"/>
      <c r="B69" s="244"/>
      <c r="C69" s="244"/>
      <c r="D69" s="199"/>
      <c r="E69" s="243"/>
      <c r="F69" s="246"/>
      <c r="G69" s="252"/>
      <c r="H69" s="252"/>
      <c r="I69" s="252"/>
      <c r="J69" s="252"/>
      <c r="K69" s="252"/>
      <c r="L69" s="252"/>
      <c r="M69" s="252"/>
      <c r="N69" s="252"/>
    </row>
    <row r="70" spans="1:19" s="7" customFormat="1" ht="43.5" customHeight="1">
      <c r="A70" s="263" t="s">
        <v>110</v>
      </c>
      <c r="B70" s="253" t="s">
        <v>111</v>
      </c>
      <c r="C70" s="255" t="s">
        <v>80</v>
      </c>
      <c r="D70" s="266">
        <f>SUM(G71:G76)</f>
        <v>0</v>
      </c>
      <c r="E70" s="253"/>
      <c r="F70" s="248"/>
      <c r="G70" s="254" t="s">
        <v>55</v>
      </c>
      <c r="H70" s="242">
        <v>10</v>
      </c>
      <c r="I70" s="252"/>
      <c r="J70" s="252"/>
      <c r="K70" s="252"/>
      <c r="L70" s="252"/>
      <c r="M70" s="252"/>
      <c r="N70" s="252"/>
    </row>
    <row r="71" spans="1:19" s="7" customFormat="1" ht="39.75" customHeight="1">
      <c r="A71" s="250" t="s">
        <v>112</v>
      </c>
      <c r="B71" s="250" t="s">
        <v>113</v>
      </c>
      <c r="C71" s="251"/>
      <c r="D71" s="264" t="s">
        <v>114</v>
      </c>
      <c r="E71" s="261" t="s">
        <v>98</v>
      </c>
      <c r="F71" s="265">
        <v>0</v>
      </c>
      <c r="G71" s="249" t="str">
        <f>IF(C73&lt;=0,H71,"")</f>
        <v/>
      </c>
      <c r="H71" s="262">
        <v>0</v>
      </c>
      <c r="I71" s="252"/>
      <c r="J71" s="252"/>
      <c r="K71" s="252"/>
      <c r="L71" s="252"/>
      <c r="M71" s="252"/>
      <c r="N71" s="252"/>
    </row>
    <row r="72" spans="1:19" s="7" customFormat="1" ht="45.75" customHeight="1">
      <c r="A72" s="250" t="s">
        <v>115</v>
      </c>
      <c r="B72" s="250" t="s">
        <v>116</v>
      </c>
      <c r="C72" s="251"/>
      <c r="D72" s="264">
        <v>0</v>
      </c>
      <c r="E72" s="261" t="s">
        <v>117</v>
      </c>
      <c r="F72" s="265">
        <v>0.2</v>
      </c>
      <c r="G72" s="249" t="str">
        <f>IF(OR(D72=$C$73,AND(D72&lt;$C$73,F72&gt;$C$73)),H72,"")</f>
        <v/>
      </c>
      <c r="H72" s="262">
        <v>2</v>
      </c>
      <c r="I72" s="252"/>
      <c r="J72" s="252"/>
      <c r="K72" s="252"/>
      <c r="L72" s="252"/>
      <c r="M72" s="252"/>
      <c r="N72" s="252"/>
    </row>
    <row r="73" spans="1:19" s="7" customFormat="1" ht="25.5" customHeight="1">
      <c r="A73" s="267" t="s">
        <v>118</v>
      </c>
      <c r="B73" s="257" t="s">
        <v>119</v>
      </c>
      <c r="C73" s="259" t="str">
        <f>IF(C72=0,"",C71/$C72)</f>
        <v/>
      </c>
      <c r="D73" s="264">
        <v>0.2</v>
      </c>
      <c r="E73" s="261" t="s">
        <v>117</v>
      </c>
      <c r="F73" s="265">
        <v>0.4</v>
      </c>
      <c r="G73" s="249" t="str">
        <f>IF(OR(D73=$C$73,AND(D73&lt;$C$73,F73&gt;$C$73)),H73,"")</f>
        <v/>
      </c>
      <c r="H73" s="262">
        <v>4</v>
      </c>
      <c r="I73" s="252"/>
      <c r="J73" s="252"/>
      <c r="K73" s="252"/>
      <c r="L73" s="252"/>
      <c r="M73" s="252"/>
      <c r="N73" s="252"/>
    </row>
    <row r="74" spans="1:19" s="7" customFormat="1" ht="25.5" customHeight="1">
      <c r="A74" s="247"/>
      <c r="B74" s="258"/>
      <c r="C74" s="260"/>
      <c r="D74" s="264">
        <v>0.4</v>
      </c>
      <c r="E74" s="261" t="s">
        <v>117</v>
      </c>
      <c r="F74" s="265">
        <v>0.60000000000000009</v>
      </c>
      <c r="G74" s="249" t="str">
        <f>IF(OR(D74=$C$73,AND(D74&lt;$C$73,F74&gt;$C$73)),H74,"")</f>
        <v/>
      </c>
      <c r="H74" s="262">
        <v>6</v>
      </c>
      <c r="I74" s="252"/>
      <c r="J74" s="252"/>
      <c r="K74" s="252"/>
      <c r="L74" s="252"/>
      <c r="M74" s="252"/>
      <c r="N74" s="252"/>
    </row>
    <row r="75" spans="1:19" s="7" customFormat="1" ht="25.5" customHeight="1">
      <c r="A75" s="247"/>
      <c r="B75" s="258"/>
      <c r="C75" s="256"/>
      <c r="D75" s="264">
        <v>0.60000000000000009</v>
      </c>
      <c r="E75" s="261" t="s">
        <v>117</v>
      </c>
      <c r="F75" s="265">
        <v>0.8</v>
      </c>
      <c r="G75" s="249" t="str">
        <f>IF(OR(D75=$C$73,AND(D75&lt;$C$73,F75&gt;$C$73)),H75,"")</f>
        <v/>
      </c>
      <c r="H75" s="262">
        <v>8</v>
      </c>
      <c r="I75" s="252"/>
      <c r="J75" s="252"/>
      <c r="K75" s="252"/>
      <c r="L75" s="252"/>
      <c r="M75" s="252"/>
      <c r="N75" s="252"/>
    </row>
    <row r="76" spans="1:19" s="6" customFormat="1" ht="12.75" customHeight="1">
      <c r="A76" s="247"/>
      <c r="B76" s="258"/>
      <c r="C76" s="256"/>
      <c r="D76" s="264">
        <v>0.8</v>
      </c>
      <c r="E76" s="261" t="s">
        <v>98</v>
      </c>
      <c r="F76" s="265">
        <v>1</v>
      </c>
      <c r="G76" s="249" t="str">
        <f>IF(OR(D76=$C$73,AND(D76&lt;$C$73,F76&gt;$C$73)),H76,"")</f>
        <v/>
      </c>
      <c r="H76" s="262">
        <v>10</v>
      </c>
      <c r="I76" s="252"/>
      <c r="J76" s="252"/>
      <c r="K76" s="252"/>
      <c r="L76" s="252"/>
      <c r="M76" s="252"/>
      <c r="N76" s="252"/>
      <c r="O76" s="7"/>
      <c r="P76" s="7"/>
      <c r="Q76" s="7"/>
      <c r="R76" s="7"/>
      <c r="S76" s="7"/>
    </row>
    <row r="77" spans="1:19" s="8" customFormat="1">
      <c r="A77" s="61"/>
      <c r="B77" s="61"/>
      <c r="C77" s="61"/>
      <c r="D77" s="61"/>
      <c r="E77" s="61"/>
      <c r="F77" s="246" t="s">
        <v>19</v>
      </c>
      <c r="G77" s="252" t="s">
        <v>120</v>
      </c>
      <c r="H77" s="252"/>
      <c r="I77" s="252"/>
      <c r="J77" s="252"/>
      <c r="K77" s="252"/>
      <c r="L77" s="252"/>
      <c r="M77" s="252"/>
      <c r="N77" s="252"/>
      <c r="O77" s="61"/>
      <c r="P77" s="61"/>
      <c r="Q77" s="61"/>
      <c r="R77" s="61"/>
      <c r="S77" s="61"/>
    </row>
    <row r="78" spans="1:19" s="6" customFormat="1" ht="12" customHeight="1" thickBot="1">
      <c r="A78" s="61"/>
      <c r="B78" s="61"/>
      <c r="C78" s="61"/>
      <c r="D78" s="61"/>
      <c r="E78" s="61"/>
      <c r="F78" s="246"/>
      <c r="G78" s="252"/>
      <c r="H78" s="252"/>
      <c r="I78" s="252"/>
      <c r="J78" s="252"/>
      <c r="K78" s="252"/>
      <c r="L78" s="252"/>
      <c r="M78" s="252"/>
      <c r="N78" s="252"/>
    </row>
    <row r="79" spans="1:19" s="6" customFormat="1" ht="24.75" customHeight="1" thickBot="1">
      <c r="A79" s="79" t="s">
        <v>121</v>
      </c>
      <c r="B79" s="80"/>
      <c r="C79" s="80"/>
      <c r="D79" s="127" t="s">
        <v>54</v>
      </c>
      <c r="E79" s="81">
        <f>E83+E84</f>
        <v>0</v>
      </c>
      <c r="F79" s="246"/>
      <c r="G79" s="252"/>
      <c r="H79" s="252"/>
      <c r="I79" s="252"/>
      <c r="J79" s="252"/>
      <c r="K79" s="252"/>
      <c r="L79" s="252"/>
      <c r="M79" s="252"/>
      <c r="N79" s="252"/>
    </row>
    <row r="80" spans="1:19" s="6" customFormat="1" ht="9.75" customHeight="1">
      <c r="A80" s="8"/>
      <c r="B80" s="57"/>
      <c r="C80" s="57"/>
      <c r="D80" s="61"/>
      <c r="E80" s="62"/>
      <c r="F80" s="246"/>
      <c r="G80" s="252"/>
      <c r="H80" s="252"/>
      <c r="I80" s="252"/>
      <c r="J80" s="252"/>
      <c r="K80" s="252"/>
      <c r="L80" s="252"/>
      <c r="M80" s="252"/>
      <c r="N80" s="252"/>
    </row>
    <row r="81" spans="1:20" s="6" customFormat="1" ht="23.25" customHeight="1">
      <c r="A81" s="348" t="s">
        <v>122</v>
      </c>
      <c r="B81" s="350" t="s">
        <v>59</v>
      </c>
      <c r="C81" s="346" t="s">
        <v>123</v>
      </c>
      <c r="D81" s="352" t="s">
        <v>61</v>
      </c>
      <c r="E81" s="354" t="s">
        <v>62</v>
      </c>
      <c r="F81" s="229"/>
      <c r="G81" s="231" t="s">
        <v>124</v>
      </c>
      <c r="H81" s="232">
        <v>35</v>
      </c>
      <c r="I81" s="252"/>
      <c r="J81" s="252"/>
      <c r="K81" s="252"/>
      <c r="L81" s="252"/>
      <c r="M81" s="252"/>
      <c r="N81" s="252"/>
    </row>
    <row r="82" spans="1:20" s="6" customFormat="1" ht="15" customHeight="1">
      <c r="A82" s="349"/>
      <c r="B82" s="351"/>
      <c r="C82" s="347"/>
      <c r="D82" s="353"/>
      <c r="E82" s="355"/>
      <c r="F82" s="230"/>
      <c r="G82" s="233"/>
      <c r="H82" s="234"/>
      <c r="I82" s="252"/>
      <c r="J82" s="252"/>
      <c r="K82" s="252"/>
      <c r="L82" s="252"/>
      <c r="M82" s="252"/>
      <c r="N82" s="252"/>
    </row>
    <row r="83" spans="1:20" s="123" customFormat="1" ht="24.75" customHeight="1">
      <c r="A83" s="202" t="s">
        <v>125</v>
      </c>
      <c r="B83" s="210"/>
      <c r="C83" s="211" t="s">
        <v>17</v>
      </c>
      <c r="D83" s="206">
        <v>25</v>
      </c>
      <c r="E83" s="206">
        <f>IF(C83="yes",25,0)</f>
        <v>0</v>
      </c>
      <c r="F83" s="246"/>
      <c r="G83" s="212"/>
      <c r="H83" s="212"/>
      <c r="I83" s="212"/>
      <c r="J83" s="212"/>
      <c r="K83" s="212"/>
      <c r="L83" s="212"/>
      <c r="M83" s="212"/>
      <c r="N83" s="212"/>
    </row>
    <row r="84" spans="1:20" s="61" customFormat="1" ht="28.5" customHeight="1">
      <c r="A84" s="250" t="s">
        <v>126</v>
      </c>
      <c r="B84" s="279" t="s">
        <v>127</v>
      </c>
      <c r="C84" s="211" t="s">
        <v>17</v>
      </c>
      <c r="D84" s="211">
        <v>10</v>
      </c>
      <c r="E84" s="206">
        <f>IF(C84="yes",10,0)</f>
        <v>0</v>
      </c>
      <c r="F84" s="246"/>
      <c r="G84" s="252"/>
      <c r="H84" s="252"/>
      <c r="I84" s="252"/>
      <c r="J84" s="252"/>
      <c r="K84" s="252"/>
      <c r="L84" s="252"/>
      <c r="M84" s="252"/>
      <c r="N84" s="252"/>
    </row>
    <row r="85" spans="1:20" s="61" customFormat="1" ht="22.5" customHeight="1" thickBot="1">
      <c r="A85" s="247"/>
      <c r="B85" s="258"/>
      <c r="C85" s="207"/>
      <c r="D85" s="208"/>
      <c r="E85" s="209"/>
      <c r="F85" s="246"/>
      <c r="G85" s="252"/>
      <c r="H85" s="252"/>
      <c r="I85" s="252"/>
      <c r="J85" s="252"/>
      <c r="K85" s="252"/>
      <c r="L85" s="252"/>
      <c r="M85" s="252"/>
      <c r="N85" s="252"/>
    </row>
    <row r="86" spans="1:20" s="6" customFormat="1" ht="26.25" customHeight="1" thickBot="1">
      <c r="A86" s="217" t="s">
        <v>128</v>
      </c>
      <c r="B86" s="218"/>
      <c r="C86" s="218"/>
      <c r="D86" s="219"/>
      <c r="E86" s="220">
        <f>SUM(E88:E92)</f>
        <v>0</v>
      </c>
      <c r="F86" s="246"/>
      <c r="G86" s="252"/>
      <c r="H86" s="252"/>
      <c r="I86" s="252"/>
      <c r="J86" s="252"/>
      <c r="K86" s="252"/>
      <c r="L86" s="252"/>
      <c r="M86" s="252"/>
      <c r="N86" s="252"/>
    </row>
    <row r="87" spans="1:20">
      <c r="A87" s="213" t="s">
        <v>129</v>
      </c>
      <c r="B87" s="214" t="s">
        <v>59</v>
      </c>
      <c r="C87" s="215" t="s">
        <v>123</v>
      </c>
      <c r="D87" s="215" t="s">
        <v>61</v>
      </c>
      <c r="E87" s="216" t="s">
        <v>62</v>
      </c>
      <c r="F87" s="246"/>
      <c r="G87" s="235" t="s">
        <v>124</v>
      </c>
      <c r="H87" s="235">
        <v>8</v>
      </c>
      <c r="I87" s="252"/>
      <c r="J87" s="252"/>
      <c r="K87" s="252"/>
      <c r="L87" s="252"/>
      <c r="M87" s="252"/>
      <c r="N87" s="252"/>
      <c r="O87" s="6"/>
      <c r="P87" s="6"/>
      <c r="Q87" s="6"/>
      <c r="R87" s="6"/>
      <c r="S87" s="6"/>
      <c r="T87" s="6"/>
    </row>
    <row r="88" spans="1:20" s="124" customFormat="1" ht="45">
      <c r="A88" s="71" t="s">
        <v>130</v>
      </c>
      <c r="B88" s="70" t="s">
        <v>131</v>
      </c>
      <c r="C88" s="93" t="s">
        <v>17</v>
      </c>
      <c r="D88" s="292">
        <v>4</v>
      </c>
      <c r="E88" s="290">
        <f>IF(C88="yes",4,0)</f>
        <v>0</v>
      </c>
      <c r="F88" s="123"/>
      <c r="G88" s="123"/>
      <c r="H88" s="8"/>
      <c r="I88" s="8"/>
    </row>
    <row r="89" spans="1:20" s="123" customFormat="1" ht="33.75" customHeight="1">
      <c r="A89" s="70" t="s">
        <v>132</v>
      </c>
      <c r="B89" s="71" t="s">
        <v>133</v>
      </c>
      <c r="C89" s="93" t="s">
        <v>17</v>
      </c>
      <c r="D89" s="126"/>
      <c r="E89" s="126"/>
    </row>
    <row r="90" spans="1:20" s="124" customFormat="1" ht="63.75" customHeight="1">
      <c r="A90" s="71" t="s">
        <v>134</v>
      </c>
      <c r="B90" s="71" t="s">
        <v>135</v>
      </c>
      <c r="C90" s="93" t="s">
        <v>17</v>
      </c>
      <c r="D90" s="292">
        <v>4</v>
      </c>
      <c r="E90" s="290">
        <f>IF(C90="yes",4,0)</f>
        <v>0</v>
      </c>
      <c r="F90" s="123"/>
      <c r="G90" s="123"/>
      <c r="H90" s="123"/>
      <c r="I90" s="123"/>
    </row>
    <row r="91" spans="1:20" s="6" customFormat="1">
      <c r="A91" s="183" t="s">
        <v>136</v>
      </c>
      <c r="B91" s="63" t="s">
        <v>59</v>
      </c>
      <c r="C91" s="291" t="s">
        <v>123</v>
      </c>
      <c r="D91" s="291" t="s">
        <v>61</v>
      </c>
      <c r="E91" s="291" t="s">
        <v>62</v>
      </c>
      <c r="F91" s="8"/>
      <c r="G91" s="235" t="s">
        <v>124</v>
      </c>
      <c r="H91" s="235">
        <v>8</v>
      </c>
      <c r="I91" s="8"/>
    </row>
    <row r="92" spans="1:20" ht="60">
      <c r="A92" s="125" t="s">
        <v>137</v>
      </c>
      <c r="B92" s="71" t="s">
        <v>138</v>
      </c>
      <c r="C92" s="93" t="s">
        <v>17</v>
      </c>
      <c r="D92" s="292">
        <v>8</v>
      </c>
      <c r="E92" s="290">
        <f>IF(C92="yes",8,0)</f>
        <v>0</v>
      </c>
      <c r="F92" s="6"/>
      <c r="G92" s="6"/>
      <c r="H92" s="6"/>
      <c r="I92" s="6"/>
      <c r="J92" s="6"/>
      <c r="K92" s="6"/>
      <c r="L92" s="6"/>
      <c r="M92" s="6"/>
      <c r="N92" s="6"/>
      <c r="O92" s="6"/>
      <c r="P92" s="6"/>
      <c r="Q92" s="6" t="s">
        <v>139</v>
      </c>
      <c r="R92" s="6"/>
      <c r="S92" s="6"/>
      <c r="T92" s="6"/>
    </row>
    <row r="93" spans="1:20">
      <c r="A93" s="6"/>
      <c r="B93" s="6"/>
      <c r="C93" s="6"/>
      <c r="D93" s="6"/>
      <c r="E93" s="6"/>
      <c r="F93" s="6"/>
      <c r="G93" s="6"/>
      <c r="H93" s="6"/>
      <c r="I93" s="6"/>
      <c r="J93" s="6"/>
      <c r="K93" s="6"/>
      <c r="L93" s="6"/>
      <c r="M93" s="6"/>
      <c r="N93" s="6"/>
      <c r="O93" s="6"/>
      <c r="P93" s="6"/>
      <c r="Q93" s="6"/>
      <c r="R93" s="6"/>
      <c r="S93" s="6"/>
      <c r="T93" s="6"/>
    </row>
  </sheetData>
  <mergeCells count="40">
    <mergeCell ref="C81:C82"/>
    <mergeCell ref="A81:A82"/>
    <mergeCell ref="B81:B82"/>
    <mergeCell ref="D81:D82"/>
    <mergeCell ref="E81:E82"/>
    <mergeCell ref="D61:F61"/>
    <mergeCell ref="D53:F53"/>
    <mergeCell ref="A35:C35"/>
    <mergeCell ref="B19:C19"/>
    <mergeCell ref="A1:I1"/>
    <mergeCell ref="A2:I2"/>
    <mergeCell ref="E13:G13"/>
    <mergeCell ref="H11:I11"/>
    <mergeCell ref="E11:G11"/>
    <mergeCell ref="H10:I10"/>
    <mergeCell ref="A8:I8"/>
    <mergeCell ref="A6:I6"/>
    <mergeCell ref="A4:I4"/>
    <mergeCell ref="B17:C17"/>
    <mergeCell ref="B18:C18"/>
    <mergeCell ref="G17:H17"/>
    <mergeCell ref="A38:C38"/>
    <mergeCell ref="D25:H25"/>
    <mergeCell ref="D26:H26"/>
    <mergeCell ref="D28:H28"/>
    <mergeCell ref="D30:H30"/>
    <mergeCell ref="D32:H32"/>
    <mergeCell ref="A36:B36"/>
    <mergeCell ref="B10:C10"/>
    <mergeCell ref="B12:C12"/>
    <mergeCell ref="B13:C13"/>
    <mergeCell ref="D33:H33"/>
    <mergeCell ref="H12:I12"/>
    <mergeCell ref="H13:I13"/>
    <mergeCell ref="B11:C11"/>
    <mergeCell ref="A15:I15"/>
    <mergeCell ref="A21:D21"/>
    <mergeCell ref="E18:F18"/>
    <mergeCell ref="D19:F19"/>
    <mergeCell ref="G18:H18"/>
  </mergeCells>
  <dataValidations count="2">
    <dataValidation type="list" allowBlank="1" showInputMessage="1" showErrorMessage="1" sqref="H12" xr:uid="{00000000-0002-0000-0000-000000000000}">
      <formula1>yn</formula1>
    </dataValidation>
    <dataValidation type="list" allowBlank="1" showInputMessage="1" showErrorMessage="1" promptTitle="Select YES or NO" sqref="C25:C26 C30 C28 C32:C33 C88:C90 C92 C83:C84" xr:uid="{00000000-0002-0000-0000-000001000000}">
      <formula1>yn</formula1>
    </dataValidation>
  </dataValidations>
  <pageMargins left="0.25" right="0.25" top="0.75" bottom="0.75" header="0.3" footer="0.3"/>
  <pageSetup scale="48" fitToHeight="0" orientation="landscape" r:id="rId1"/>
  <headerFooter>
    <oddHeader xml:space="preserve">&amp;LRTFH SD 2017 CoC Competition
</oddHeader>
    <oddFooter>&amp;L&amp;D&amp;C&amp;F</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2000000}">
          <x14:formula1>
            <xm:f>RANGES!$E$1:$E$6</xm:f>
          </x14:formula1>
          <xm:sqref>G17:H17</xm:sqref>
        </x14:dataValidation>
        <x14:dataValidation type="list" allowBlank="1" showInputMessage="1" showErrorMessage="1" xr:uid="{00000000-0002-0000-0000-000003000000}">
          <x14:formula1>
            <xm:f>RANGES!$D$1:$D$5</xm:f>
          </x14:formula1>
          <xm:sqref>B18</xm:sqref>
        </x14:dataValidation>
        <x14:dataValidation type="list" allowBlank="1" showInputMessage="1" showErrorMessage="1" xr:uid="{00000000-0002-0000-0000-000004000000}">
          <x14:formula1>
            <xm:f>RANGES!$G$1:$G$5</xm:f>
          </x14:formula1>
          <xm:sqref>H10</xm:sqref>
        </x14:dataValidation>
        <x14:dataValidation type="list" allowBlank="1" showInputMessage="1" showErrorMessage="1" xr:uid="{00000000-0002-0000-0000-000005000000}">
          <x14:formula1>
            <xm:f>RANGES!$C$1:$C$7</xm:f>
          </x14:formula1>
          <xm:sqref>B17:C17</xm:sqref>
        </x14:dataValidation>
        <x14:dataValidation type="list" allowBlank="1" showInputMessage="1" showErrorMessage="1" xr:uid="{00000000-0002-0000-0000-000006000000}">
          <x14:formula1>
            <xm:f>RANGES!$K$2:$K$5</xm:f>
          </x14:formula1>
          <xm:sqref>H11:I11</xm:sqref>
        </x14:dataValidation>
        <x14:dataValidation type="list" allowBlank="1" showInputMessage="1" showErrorMessage="1" xr:uid="{00000000-0002-0000-0000-000007000000}">
          <x14:formula1>
            <xm:f>RANGES!$L$1:$L$4</xm:f>
          </x14:formula1>
          <xm:sqref>C41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2"/>
  <sheetViews>
    <sheetView view="pageLayout" zoomScale="75" zoomScaleNormal="85" zoomScalePageLayoutView="75" workbookViewId="0" xr3:uid="{958C4451-9541-5A59-BF78-D2F731DF1C81}"/>
  </sheetViews>
  <sheetFormatPr defaultRowHeight="15"/>
  <cols>
    <col min="1" max="1" width="40" style="6" customWidth="1"/>
    <col min="2" max="2" width="26" style="6" customWidth="1"/>
    <col min="3" max="3" width="18.5703125" style="6" customWidth="1"/>
    <col min="4" max="4" width="18.140625" style="6" customWidth="1"/>
    <col min="5" max="5" width="14.28515625" style="6" customWidth="1"/>
    <col min="6" max="16384" width="9.140625" style="6"/>
  </cols>
  <sheetData>
    <row r="1" spans="1:15" ht="23.25">
      <c r="A1" s="330" t="s">
        <v>0</v>
      </c>
      <c r="B1" s="331"/>
      <c r="C1" s="331"/>
      <c r="D1" s="331"/>
      <c r="E1" s="331"/>
    </row>
    <row r="2" spans="1:15" ht="24" thickBot="1">
      <c r="A2" s="332" t="s">
        <v>1</v>
      </c>
      <c r="B2" s="333"/>
      <c r="C2" s="333"/>
      <c r="D2" s="333"/>
      <c r="E2" s="333"/>
    </row>
    <row r="3" spans="1:15" s="7" customFormat="1" ht="13.5" customHeight="1">
      <c r="A3" s="155"/>
      <c r="B3" s="155"/>
      <c r="C3" s="155"/>
      <c r="D3" s="155"/>
      <c r="E3" s="155"/>
    </row>
    <row r="4" spans="1:15" ht="13.5" customHeight="1" thickBot="1">
      <c r="A4" s="162"/>
      <c r="B4" s="162"/>
      <c r="C4" s="162"/>
      <c r="D4" s="162"/>
      <c r="E4" s="162"/>
      <c r="F4" s="7"/>
      <c r="G4" s="7"/>
      <c r="H4" s="7"/>
      <c r="I4" s="7"/>
      <c r="J4" s="7"/>
      <c r="K4" s="7"/>
      <c r="L4" s="7"/>
      <c r="M4" s="7"/>
      <c r="N4" s="7"/>
      <c r="O4" s="7"/>
    </row>
    <row r="5" spans="1:15" ht="40.5" customHeight="1" thickBot="1">
      <c r="A5" s="307" t="s">
        <v>140</v>
      </c>
      <c r="B5" s="308"/>
      <c r="C5" s="308"/>
      <c r="D5" s="308"/>
      <c r="E5" s="168">
        <v>200</v>
      </c>
      <c r="F5" s="7"/>
      <c r="G5" s="7"/>
      <c r="H5" s="7"/>
      <c r="I5" s="7"/>
      <c r="J5" s="7"/>
      <c r="K5" s="7"/>
      <c r="L5" s="7"/>
      <c r="M5" s="7"/>
      <c r="N5" s="7"/>
      <c r="O5" s="7"/>
    </row>
    <row r="6" spans="1:15" ht="18">
      <c r="A6" s="162"/>
      <c r="B6" s="162"/>
      <c r="C6" s="162"/>
      <c r="D6" s="162"/>
      <c r="E6" s="162"/>
      <c r="F6" s="7"/>
      <c r="G6" s="7"/>
      <c r="H6" s="7"/>
      <c r="I6" s="7"/>
      <c r="J6" s="7"/>
      <c r="K6" s="7"/>
      <c r="L6" s="7"/>
      <c r="M6" s="7"/>
      <c r="N6" s="7"/>
      <c r="O6" s="7"/>
    </row>
    <row r="7" spans="1:15" s="89" customFormat="1" ht="34.5" customHeight="1">
      <c r="A7" s="356" t="s">
        <v>141</v>
      </c>
      <c r="B7" s="357" t="s">
        <v>34</v>
      </c>
      <c r="C7" s="357" t="s">
        <v>35</v>
      </c>
      <c r="D7" s="272" t="s">
        <v>61</v>
      </c>
      <c r="E7" s="273">
        <v>0</v>
      </c>
      <c r="F7" s="84"/>
      <c r="G7" s="85"/>
      <c r="H7" s="86"/>
      <c r="I7" s="87"/>
      <c r="J7" s="87"/>
      <c r="K7" s="87"/>
      <c r="L7" s="87"/>
      <c r="M7" s="88"/>
    </row>
    <row r="8" spans="1:15" ht="18">
      <c r="A8" s="162"/>
      <c r="B8" s="162"/>
      <c r="C8" s="162"/>
      <c r="D8" s="162"/>
      <c r="E8" s="162"/>
      <c r="F8" s="7"/>
      <c r="G8" s="7"/>
      <c r="H8" s="7"/>
      <c r="I8" s="7"/>
      <c r="J8" s="7"/>
      <c r="K8" s="7"/>
      <c r="L8" s="7"/>
      <c r="M8" s="7"/>
      <c r="N8" s="7"/>
      <c r="O8" s="7"/>
    </row>
    <row r="9" spans="1:15" ht="18">
      <c r="A9" s="356" t="s">
        <v>53</v>
      </c>
      <c r="B9" s="357"/>
      <c r="C9" s="357"/>
      <c r="D9" s="272" t="s">
        <v>142</v>
      </c>
      <c r="E9" s="273">
        <v>100</v>
      </c>
      <c r="F9" s="7"/>
      <c r="G9" s="7"/>
      <c r="H9" s="7"/>
      <c r="I9" s="7"/>
      <c r="J9" s="7"/>
      <c r="K9" s="7"/>
      <c r="L9" s="7"/>
      <c r="M9" s="7"/>
      <c r="N9" s="7"/>
      <c r="O9" s="7"/>
    </row>
    <row r="10" spans="1:15" ht="18">
      <c r="A10" s="162"/>
      <c r="B10" s="162"/>
      <c r="C10" s="162"/>
      <c r="D10" s="162"/>
      <c r="E10" s="162"/>
      <c r="F10" s="7"/>
      <c r="G10" s="7"/>
      <c r="H10" s="7"/>
      <c r="I10" s="7"/>
      <c r="J10" s="7"/>
      <c r="K10" s="7"/>
      <c r="L10" s="7"/>
      <c r="M10" s="7"/>
      <c r="N10" s="7"/>
      <c r="O10" s="7"/>
    </row>
    <row r="11" spans="1:15" ht="30" customHeight="1">
      <c r="A11" s="356" t="s">
        <v>57</v>
      </c>
      <c r="B11" s="357"/>
      <c r="C11" s="357"/>
      <c r="D11" s="272" t="s">
        <v>61</v>
      </c>
      <c r="E11" s="273">
        <v>29</v>
      </c>
      <c r="F11" s="252"/>
      <c r="G11" s="252"/>
      <c r="H11" s="252"/>
      <c r="I11" s="252"/>
      <c r="J11" s="252"/>
    </row>
    <row r="12" spans="1:15" ht="21.75" customHeight="1">
      <c r="A12" s="274" t="s">
        <v>143</v>
      </c>
      <c r="B12" s="215">
        <v>2</v>
      </c>
      <c r="C12" s="268"/>
      <c r="D12" s="268"/>
      <c r="E12" s="8"/>
      <c r="F12" s="252"/>
      <c r="G12" s="252"/>
      <c r="H12" s="252"/>
      <c r="I12" s="252"/>
      <c r="J12" s="252"/>
    </row>
    <row r="13" spans="1:15" s="7" customFormat="1" ht="21.75" customHeight="1">
      <c r="A13" s="202" t="s">
        <v>144</v>
      </c>
      <c r="B13" s="56">
        <v>2</v>
      </c>
      <c r="C13" s="269"/>
      <c r="D13" s="269"/>
      <c r="E13" s="61"/>
      <c r="F13" s="252"/>
      <c r="G13" s="252"/>
      <c r="H13" s="252"/>
      <c r="I13" s="252"/>
      <c r="J13" s="252"/>
    </row>
    <row r="14" spans="1:15" s="7" customFormat="1" ht="13.5" customHeight="1">
      <c r="A14" s="283"/>
      <c r="B14" s="198"/>
      <c r="C14" s="269"/>
      <c r="D14" s="269"/>
      <c r="E14" s="61"/>
      <c r="F14" s="252"/>
      <c r="G14" s="252"/>
      <c r="H14" s="252"/>
      <c r="I14" s="252"/>
      <c r="J14" s="252"/>
    </row>
    <row r="15" spans="1:15">
      <c r="A15" s="363" t="s">
        <v>145</v>
      </c>
      <c r="B15" s="364"/>
      <c r="C15" s="269"/>
      <c r="D15" s="269"/>
      <c r="E15" s="8"/>
      <c r="F15" s="7"/>
      <c r="G15" s="7"/>
      <c r="H15" s="7"/>
      <c r="I15" s="7"/>
      <c r="J15" s="7"/>
      <c r="K15" s="7"/>
      <c r="L15" s="7"/>
      <c r="M15" s="7"/>
      <c r="N15" s="7"/>
      <c r="O15" s="7"/>
    </row>
    <row r="16" spans="1:15">
      <c r="A16" s="270" t="s">
        <v>69</v>
      </c>
      <c r="B16" s="56">
        <v>5</v>
      </c>
      <c r="C16" s="269"/>
      <c r="D16" s="269"/>
      <c r="E16" s="8"/>
      <c r="F16" s="7"/>
      <c r="G16" s="7"/>
      <c r="H16" s="7"/>
      <c r="I16" s="7"/>
      <c r="J16" s="7"/>
      <c r="K16" s="7"/>
      <c r="L16" s="7"/>
      <c r="M16" s="7"/>
      <c r="N16" s="7"/>
      <c r="O16" s="7"/>
    </row>
    <row r="17" spans="1:15">
      <c r="A17" s="270" t="s">
        <v>146</v>
      </c>
      <c r="B17" s="56">
        <v>5</v>
      </c>
      <c r="C17" s="269"/>
      <c r="D17" s="269"/>
      <c r="E17" s="8"/>
      <c r="F17" s="7"/>
      <c r="G17" s="7"/>
      <c r="H17" s="7"/>
      <c r="I17" s="7"/>
      <c r="J17" s="7"/>
      <c r="K17" s="7"/>
      <c r="L17" s="7"/>
      <c r="M17" s="7"/>
      <c r="N17" s="7"/>
      <c r="O17" s="7"/>
    </row>
    <row r="18" spans="1:15" ht="38.25">
      <c r="A18" s="271" t="s">
        <v>73</v>
      </c>
      <c r="B18" s="56">
        <v>15</v>
      </c>
      <c r="C18" s="269"/>
      <c r="D18" s="269"/>
      <c r="E18" s="8"/>
      <c r="F18" s="7"/>
      <c r="G18" s="7"/>
      <c r="H18" s="7"/>
      <c r="I18" s="7"/>
      <c r="J18" s="7"/>
      <c r="K18" s="7"/>
      <c r="L18" s="7"/>
      <c r="M18" s="7"/>
      <c r="N18" s="7"/>
      <c r="O18" s="7"/>
    </row>
    <row r="19" spans="1:15" ht="18.75" thickBot="1">
      <c r="A19" s="188"/>
      <c r="B19" s="188"/>
      <c r="C19" s="188"/>
      <c r="D19" s="4"/>
      <c r="E19" s="4"/>
      <c r="F19" s="7"/>
      <c r="G19" s="7"/>
      <c r="H19" s="7"/>
      <c r="I19" s="7"/>
      <c r="J19" s="7"/>
      <c r="K19" s="7"/>
      <c r="L19" s="7"/>
      <c r="M19" s="7"/>
      <c r="N19" s="7"/>
      <c r="O19" s="7"/>
    </row>
    <row r="20" spans="1:15" ht="27.75" customHeight="1" thickBot="1">
      <c r="A20" s="276" t="s">
        <v>75</v>
      </c>
      <c r="B20" s="277"/>
      <c r="C20" s="77"/>
      <c r="D20" s="189" t="s">
        <v>61</v>
      </c>
      <c r="E20" s="190">
        <v>10</v>
      </c>
      <c r="F20" s="7"/>
      <c r="G20" s="7"/>
      <c r="H20" s="7"/>
      <c r="I20" s="7"/>
      <c r="J20" s="7"/>
      <c r="K20" s="7"/>
      <c r="L20" s="7"/>
      <c r="M20" s="7"/>
      <c r="N20" s="7"/>
      <c r="O20" s="7"/>
    </row>
    <row r="21" spans="1:15" s="8" customFormat="1" ht="30" customHeight="1">
      <c r="A21" s="275" t="s">
        <v>79</v>
      </c>
      <c r="B21" s="278">
        <v>5</v>
      </c>
      <c r="D21" s="7"/>
      <c r="E21" s="7"/>
      <c r="F21" s="7"/>
      <c r="G21" s="7"/>
      <c r="H21" s="7"/>
      <c r="I21" s="7"/>
    </row>
    <row r="22" spans="1:15" s="61" customFormat="1" ht="27.75" customHeight="1">
      <c r="A22" s="275" t="s">
        <v>100</v>
      </c>
      <c r="B22" s="278">
        <v>5</v>
      </c>
      <c r="C22" s="149"/>
      <c r="D22" s="7"/>
      <c r="E22" s="7"/>
      <c r="F22" s="7"/>
      <c r="G22" s="7"/>
      <c r="H22" s="7"/>
      <c r="I22" s="7"/>
    </row>
    <row r="23" spans="1:15" s="8" customFormat="1" ht="15" customHeight="1" thickBot="1">
      <c r="A23" s="61"/>
      <c r="B23" s="61"/>
      <c r="C23" s="61"/>
      <c r="D23" s="61"/>
      <c r="E23" s="61"/>
      <c r="F23" s="252"/>
      <c r="G23" s="252"/>
      <c r="H23" s="252"/>
      <c r="I23" s="252"/>
      <c r="J23" s="252"/>
      <c r="K23" s="7"/>
      <c r="L23" s="7"/>
      <c r="M23" s="7"/>
      <c r="N23" s="7"/>
      <c r="O23" s="7"/>
    </row>
    <row r="24" spans="1:15" ht="25.5" customHeight="1" thickBot="1">
      <c r="A24" s="79" t="s">
        <v>109</v>
      </c>
      <c r="B24" s="76"/>
      <c r="C24" s="77"/>
      <c r="D24" s="78" t="s">
        <v>61</v>
      </c>
      <c r="E24" s="82">
        <v>10</v>
      </c>
      <c r="F24" s="252"/>
      <c r="G24" s="252"/>
      <c r="H24" s="252"/>
      <c r="I24" s="252"/>
      <c r="J24" s="252"/>
      <c r="K24" s="7"/>
      <c r="L24" s="7"/>
      <c r="M24" s="7"/>
      <c r="N24" s="7"/>
      <c r="O24" s="7"/>
    </row>
    <row r="25" spans="1:15" s="7" customFormat="1" ht="8.25" customHeight="1">
      <c r="A25" s="245"/>
      <c r="B25" s="244"/>
      <c r="C25" s="244"/>
      <c r="D25" s="199"/>
      <c r="E25" s="243"/>
      <c r="F25" s="252"/>
      <c r="G25" s="252"/>
      <c r="H25" s="252"/>
      <c r="I25" s="252"/>
      <c r="J25" s="252"/>
    </row>
    <row r="26" spans="1:15" s="7" customFormat="1" ht="20.25" customHeight="1">
      <c r="A26" s="281" t="s">
        <v>147</v>
      </c>
      <c r="B26" s="280">
        <v>10</v>
      </c>
      <c r="C26" s="252"/>
      <c r="D26" s="252"/>
      <c r="E26" s="252"/>
    </row>
    <row r="27" spans="1:15" s="8" customFormat="1">
      <c r="A27" s="61"/>
      <c r="B27" s="61"/>
      <c r="C27" s="61"/>
      <c r="D27" s="61"/>
      <c r="E27" s="61"/>
      <c r="F27" s="252"/>
      <c r="G27" s="252"/>
      <c r="H27" s="252"/>
      <c r="I27" s="252"/>
      <c r="J27" s="252"/>
      <c r="K27" s="61"/>
      <c r="L27" s="61"/>
      <c r="M27" s="61"/>
      <c r="N27" s="61"/>
      <c r="O27" s="61"/>
    </row>
    <row r="28" spans="1:15" ht="12" customHeight="1" thickBot="1">
      <c r="A28" s="61"/>
      <c r="B28" s="61"/>
      <c r="C28" s="61"/>
      <c r="D28" s="61"/>
      <c r="E28" s="61"/>
      <c r="F28" s="252"/>
      <c r="G28" s="252"/>
      <c r="H28" s="252"/>
      <c r="I28" s="252"/>
      <c r="J28" s="252"/>
    </row>
    <row r="29" spans="1:15" ht="24.75" customHeight="1" thickBot="1">
      <c r="A29" s="79" t="s">
        <v>121</v>
      </c>
      <c r="B29" s="80"/>
      <c r="C29" s="80"/>
      <c r="D29" s="127" t="s">
        <v>142</v>
      </c>
      <c r="E29" s="81">
        <v>35</v>
      </c>
      <c r="F29" s="252"/>
      <c r="G29" s="252"/>
      <c r="H29" s="252"/>
      <c r="I29" s="252"/>
      <c r="J29" s="252"/>
    </row>
    <row r="30" spans="1:15" ht="9.75" customHeight="1">
      <c r="A30" s="8"/>
      <c r="B30" s="57"/>
      <c r="C30" s="57"/>
      <c r="D30" s="61"/>
      <c r="E30" s="62"/>
      <c r="F30" s="252"/>
      <c r="G30" s="252"/>
      <c r="H30" s="252"/>
      <c r="I30" s="252"/>
      <c r="J30" s="252"/>
    </row>
    <row r="31" spans="1:15" ht="23.25" customHeight="1">
      <c r="A31" s="348" t="s">
        <v>148</v>
      </c>
      <c r="B31" s="358" t="s">
        <v>19</v>
      </c>
      <c r="C31" s="252"/>
      <c r="D31" s="252"/>
      <c r="E31" s="252"/>
    </row>
    <row r="32" spans="1:15" ht="15" customHeight="1">
      <c r="A32" s="349"/>
      <c r="B32" s="351"/>
      <c r="C32" s="252"/>
      <c r="D32" s="252"/>
      <c r="E32" s="252"/>
    </row>
    <row r="33" spans="1:10" s="123" customFormat="1" ht="24.75" customHeight="1">
      <c r="A33" s="202" t="s">
        <v>125</v>
      </c>
      <c r="B33" s="210">
        <v>25</v>
      </c>
      <c r="C33" s="246"/>
      <c r="D33" s="212"/>
      <c r="E33" s="212"/>
      <c r="F33" s="212"/>
      <c r="G33" s="212"/>
    </row>
    <row r="34" spans="1:10" s="61" customFormat="1" ht="28.5" customHeight="1">
      <c r="A34" s="250" t="s">
        <v>126</v>
      </c>
      <c r="B34" s="279">
        <v>10</v>
      </c>
      <c r="C34" s="246"/>
      <c r="D34" s="252"/>
      <c r="E34" s="252"/>
      <c r="F34" s="252"/>
      <c r="G34" s="252"/>
    </row>
    <row r="35" spans="1:10" s="61" customFormat="1" ht="22.5" customHeight="1" thickBot="1">
      <c r="A35" s="247"/>
      <c r="B35" s="258"/>
      <c r="C35" s="207"/>
      <c r="D35" s="208"/>
      <c r="E35" s="209"/>
      <c r="F35" s="252"/>
      <c r="G35" s="252"/>
      <c r="H35" s="252"/>
      <c r="I35" s="252"/>
      <c r="J35" s="252"/>
    </row>
    <row r="36" spans="1:10" ht="26.25" customHeight="1" thickBot="1">
      <c r="A36" s="79" t="s">
        <v>128</v>
      </c>
      <c r="B36" s="80"/>
      <c r="C36" s="80"/>
      <c r="D36" s="289" t="s">
        <v>61</v>
      </c>
      <c r="E36" s="81">
        <v>16</v>
      </c>
      <c r="F36" s="252"/>
      <c r="G36" s="252"/>
    </row>
    <row r="37" spans="1:10" s="7" customFormat="1" ht="13.5" customHeight="1">
      <c r="A37" s="245"/>
      <c r="B37" s="286"/>
      <c r="C37" s="286"/>
      <c r="D37" s="287"/>
      <c r="E37" s="288"/>
      <c r="F37" s="252"/>
      <c r="G37" s="252"/>
    </row>
    <row r="38" spans="1:10">
      <c r="A38" s="361" t="s">
        <v>129</v>
      </c>
      <c r="B38" s="362"/>
      <c r="C38" s="246"/>
      <c r="D38" s="284"/>
      <c r="E38" s="284"/>
      <c r="F38" s="252"/>
      <c r="G38" s="252"/>
    </row>
    <row r="39" spans="1:10" s="124" customFormat="1">
      <c r="A39" s="71" t="s">
        <v>149</v>
      </c>
      <c r="B39" s="292">
        <v>4</v>
      </c>
      <c r="C39" s="285"/>
      <c r="D39" s="285"/>
      <c r="E39" s="285"/>
    </row>
    <row r="40" spans="1:10" s="124" customFormat="1" ht="22.5" customHeight="1">
      <c r="A40" s="71" t="s">
        <v>150</v>
      </c>
      <c r="B40" s="282">
        <v>4</v>
      </c>
      <c r="C40" s="285"/>
      <c r="D40" s="285"/>
      <c r="E40" s="285"/>
    </row>
    <row r="41" spans="1:10">
      <c r="A41" s="359" t="s">
        <v>136</v>
      </c>
      <c r="B41" s="360"/>
      <c r="C41" s="61"/>
      <c r="D41" s="284"/>
      <c r="E41" s="284"/>
    </row>
    <row r="42" spans="1:10">
      <c r="A42" s="125" t="s">
        <v>151</v>
      </c>
      <c r="B42" s="282">
        <v>8</v>
      </c>
      <c r="C42" s="61"/>
      <c r="D42" s="61"/>
      <c r="E42" s="61"/>
      <c r="J42" s="6" t="s">
        <v>139</v>
      </c>
    </row>
  </sheetData>
  <mergeCells count="11">
    <mergeCell ref="A41:B41"/>
    <mergeCell ref="A38:B38"/>
    <mergeCell ref="A9:C9"/>
    <mergeCell ref="A11:C11"/>
    <mergeCell ref="A15:B15"/>
    <mergeCell ref="A5:D5"/>
    <mergeCell ref="A7:C7"/>
    <mergeCell ref="A1:E1"/>
    <mergeCell ref="A2:E2"/>
    <mergeCell ref="A31:A32"/>
    <mergeCell ref="B31:B32"/>
  </mergeCells>
  <pageMargins left="0.25" right="0.25" top="0.75" bottom="0.75" header="0.3" footer="0.3"/>
  <pageSetup scale="64" fitToHeight="0" orientation="landscape" r:id="rId1"/>
  <headerFooter>
    <oddHeader xml:space="preserve">&amp;LRTFH SD 2017 CoC Competition
</oddHeader>
    <oddFooter>&amp;L&amp;D&amp;C&amp;F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8"/>
  <sheetViews>
    <sheetView topLeftCell="B1" workbookViewId="0" xr3:uid="{842E5F09-E766-5B8D-85AF-A39847EA96FD}">
      <selection activeCell="K8" sqref="K8"/>
    </sheetView>
  </sheetViews>
  <sheetFormatPr defaultRowHeight="15"/>
  <cols>
    <col min="1" max="1" width="8.85546875" customWidth="1"/>
    <col min="3" max="3" width="21.42578125" customWidth="1"/>
    <col min="4" max="4" width="12.42578125" customWidth="1"/>
    <col min="8" max="8" width="20.5703125" customWidth="1"/>
    <col min="9" max="9" width="15.140625" customWidth="1"/>
    <col min="10" max="10" width="18.7109375" customWidth="1"/>
  </cols>
  <sheetData>
    <row r="1" spans="1:12" ht="45">
      <c r="A1" s="5" t="s">
        <v>17</v>
      </c>
      <c r="B1" s="5" t="s">
        <v>152</v>
      </c>
      <c r="C1" s="5" t="s">
        <v>23</v>
      </c>
      <c r="D1" s="5" t="s">
        <v>27</v>
      </c>
      <c r="E1" s="5" t="s">
        <v>25</v>
      </c>
      <c r="F1" s="6"/>
      <c r="G1" s="5" t="s">
        <v>153</v>
      </c>
      <c r="H1" s="5" t="s">
        <v>154</v>
      </c>
      <c r="I1" s="5" t="s">
        <v>155</v>
      </c>
      <c r="J1" s="5" t="s">
        <v>156</v>
      </c>
      <c r="K1" s="5" t="s">
        <v>157</v>
      </c>
      <c r="L1" s="5" t="s">
        <v>17</v>
      </c>
    </row>
    <row r="2" spans="1:12" ht="26.25">
      <c r="A2" s="6" t="s">
        <v>158</v>
      </c>
      <c r="B2" s="6" t="b">
        <v>1</v>
      </c>
      <c r="C2" s="6" t="s">
        <v>159</v>
      </c>
      <c r="D2" s="6" t="s">
        <v>160</v>
      </c>
      <c r="E2" s="6" t="s">
        <v>161</v>
      </c>
      <c r="F2" s="6"/>
      <c r="G2" s="6" t="s">
        <v>162</v>
      </c>
      <c r="H2" s="6" t="s">
        <v>163</v>
      </c>
      <c r="I2" s="65" t="s">
        <v>164</v>
      </c>
      <c r="J2" s="6" t="s">
        <v>165</v>
      </c>
      <c r="K2" s="55">
        <v>2014</v>
      </c>
      <c r="L2" s="201" t="s">
        <v>166</v>
      </c>
    </row>
    <row r="3" spans="1:12">
      <c r="A3" s="6" t="s">
        <v>167</v>
      </c>
      <c r="B3" s="6" t="b">
        <v>0</v>
      </c>
      <c r="C3" s="6" t="s">
        <v>168</v>
      </c>
      <c r="D3" s="6" t="s">
        <v>169</v>
      </c>
      <c r="E3" s="6" t="s">
        <v>170</v>
      </c>
      <c r="F3" s="6"/>
      <c r="G3" s="6" t="s">
        <v>171</v>
      </c>
      <c r="H3" s="6" t="s">
        <v>172</v>
      </c>
      <c r="I3" s="64" t="s">
        <v>173</v>
      </c>
      <c r="J3" s="6" t="s">
        <v>174</v>
      </c>
      <c r="K3" s="55">
        <v>2015</v>
      </c>
      <c r="L3" s="201" t="s">
        <v>167</v>
      </c>
    </row>
    <row r="4" spans="1:12">
      <c r="A4" s="6"/>
      <c r="B4" s="6"/>
      <c r="C4" s="6" t="s">
        <v>175</v>
      </c>
      <c r="D4" s="6" t="s">
        <v>176</v>
      </c>
      <c r="E4" s="6" t="s">
        <v>177</v>
      </c>
      <c r="F4" s="6"/>
      <c r="G4" s="6" t="s">
        <v>178</v>
      </c>
      <c r="H4" s="6" t="s">
        <v>179</v>
      </c>
      <c r="I4" s="61" t="s">
        <v>180</v>
      </c>
      <c r="J4" s="6" t="s">
        <v>181</v>
      </c>
      <c r="K4" s="54">
        <v>2016</v>
      </c>
      <c r="L4" s="6"/>
    </row>
    <row r="5" spans="1:12" ht="15.75" thickBot="1">
      <c r="A5" s="6"/>
      <c r="B5" s="6"/>
      <c r="C5" s="6" t="s">
        <v>182</v>
      </c>
      <c r="D5" s="6" t="s">
        <v>183</v>
      </c>
      <c r="E5" s="6" t="s">
        <v>184</v>
      </c>
      <c r="F5" s="6"/>
      <c r="G5" s="6" t="s">
        <v>10</v>
      </c>
      <c r="H5" s="6" t="s">
        <v>185</v>
      </c>
      <c r="I5" s="8" t="s">
        <v>186</v>
      </c>
      <c r="J5" s="6" t="s">
        <v>187</v>
      </c>
      <c r="K5" s="60" t="s">
        <v>13</v>
      </c>
      <c r="L5" s="6"/>
    </row>
    <row r="6" spans="1:12">
      <c r="A6" s="6"/>
      <c r="B6" s="6"/>
      <c r="C6" s="6" t="s">
        <v>188</v>
      </c>
      <c r="D6" s="6"/>
      <c r="E6" s="6" t="s">
        <v>189</v>
      </c>
      <c r="F6" s="6"/>
      <c r="G6" s="6"/>
      <c r="H6" s="6" t="s">
        <v>190</v>
      </c>
      <c r="I6" s="8" t="s">
        <v>19</v>
      </c>
      <c r="J6" s="6"/>
      <c r="K6" s="6"/>
      <c r="L6" s="6"/>
    </row>
    <row r="7" spans="1:12">
      <c r="A7" s="6"/>
      <c r="B7" s="6"/>
      <c r="C7" s="6" t="s">
        <v>191</v>
      </c>
      <c r="D7" s="6"/>
      <c r="E7" s="6"/>
      <c r="F7" s="6"/>
      <c r="G7" s="6"/>
      <c r="H7" s="6"/>
      <c r="I7" s="6"/>
      <c r="J7" s="6"/>
      <c r="K7" s="6"/>
      <c r="L7" s="6"/>
    </row>
    <row r="8" spans="1:12">
      <c r="A8" s="6"/>
      <c r="B8" s="6"/>
      <c r="C8" s="6" t="s">
        <v>19</v>
      </c>
      <c r="D8" s="6"/>
      <c r="E8" s="6"/>
      <c r="F8" s="6"/>
      <c r="G8" s="6"/>
      <c r="H8" s="6"/>
      <c r="I8" s="6"/>
      <c r="J8" s="6"/>
      <c r="K8" s="6"/>
      <c r="L8" s="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1"/>
  <sheetViews>
    <sheetView topLeftCell="A13" workbookViewId="0" xr3:uid="{51F8DEE0-4D01-5F28-A812-FC0BD7CAC4A5}">
      <selection activeCell="D16" sqref="D16"/>
    </sheetView>
  </sheetViews>
  <sheetFormatPr defaultRowHeight="15"/>
  <cols>
    <col min="1" max="1" width="21.5703125" customWidth="1"/>
    <col min="2" max="2" width="33.140625" customWidth="1"/>
    <col min="3" max="3" width="19.7109375" customWidth="1"/>
    <col min="4" max="4" width="20.85546875" customWidth="1"/>
  </cols>
  <sheetData>
    <row r="1" spans="1:4">
      <c r="A1" s="365" t="s">
        <v>192</v>
      </c>
      <c r="B1" s="365"/>
      <c r="C1" s="365" t="s">
        <v>193</v>
      </c>
      <c r="D1" s="294" t="s">
        <v>194</v>
      </c>
    </row>
    <row r="2" spans="1:4" ht="15.75" thickBot="1">
      <c r="A2" s="366"/>
      <c r="B2" s="366"/>
      <c r="C2" s="366"/>
      <c r="D2" s="295" t="s">
        <v>195</v>
      </c>
    </row>
    <row r="3" spans="1:4" ht="45.75" thickBot="1">
      <c r="A3" s="9" t="s">
        <v>196</v>
      </c>
      <c r="B3" s="10" t="s">
        <v>197</v>
      </c>
      <c r="C3" s="11" t="s">
        <v>198</v>
      </c>
      <c r="D3" s="12">
        <v>3</v>
      </c>
    </row>
    <row r="4" spans="1:4" ht="30.75" thickBot="1">
      <c r="A4" s="13"/>
      <c r="B4" s="14"/>
      <c r="C4" s="15" t="s">
        <v>199</v>
      </c>
      <c r="D4" s="16">
        <v>4</v>
      </c>
    </row>
    <row r="5" spans="1:4" ht="15.75" thickBot="1">
      <c r="A5" s="17"/>
      <c r="B5" s="18"/>
      <c r="C5" s="19" t="s">
        <v>200</v>
      </c>
      <c r="D5" s="20">
        <v>7</v>
      </c>
    </row>
    <row r="6" spans="1:4" ht="45.75" thickBot="1">
      <c r="A6" s="21" t="s">
        <v>201</v>
      </c>
      <c r="B6" s="22" t="s">
        <v>202</v>
      </c>
      <c r="C6" s="23" t="s">
        <v>203</v>
      </c>
      <c r="D6" s="24">
        <v>9</v>
      </c>
    </row>
    <row r="7" spans="1:4" ht="30.75" thickBot="1">
      <c r="A7" s="26"/>
      <c r="B7" s="27" t="s">
        <v>204</v>
      </c>
      <c r="C7" s="28" t="s">
        <v>205</v>
      </c>
      <c r="D7" s="29">
        <v>5</v>
      </c>
    </row>
    <row r="8" spans="1:4" ht="15.75" thickBot="1">
      <c r="A8" s="30"/>
      <c r="B8" s="22" t="s">
        <v>206</v>
      </c>
      <c r="C8" s="23" t="s">
        <v>207</v>
      </c>
      <c r="D8" s="25">
        <v>5</v>
      </c>
    </row>
    <row r="9" spans="1:4" ht="15.75" thickBot="1">
      <c r="A9" s="31"/>
      <c r="B9" s="32"/>
      <c r="C9" s="33" t="s">
        <v>200</v>
      </c>
      <c r="D9" s="34">
        <v>19</v>
      </c>
    </row>
    <row r="10" spans="1:4" ht="30.75" thickBot="1">
      <c r="A10" s="35" t="s">
        <v>208</v>
      </c>
      <c r="B10" s="36" t="s">
        <v>209</v>
      </c>
      <c r="C10" s="37" t="s">
        <v>210</v>
      </c>
      <c r="D10" s="16">
        <v>4</v>
      </c>
    </row>
    <row r="11" spans="1:4" ht="75.75" thickBot="1">
      <c r="A11" s="35" t="s">
        <v>19</v>
      </c>
      <c r="B11" s="36" t="s">
        <v>211</v>
      </c>
      <c r="C11" s="37" t="s">
        <v>212</v>
      </c>
      <c r="D11" s="16">
        <v>4</v>
      </c>
    </row>
    <row r="12" spans="1:4" ht="45.75" thickBot="1">
      <c r="A12" s="35" t="s">
        <v>19</v>
      </c>
      <c r="B12" s="36" t="s">
        <v>213</v>
      </c>
      <c r="C12" s="38" t="s">
        <v>214</v>
      </c>
      <c r="D12" s="39">
        <v>4</v>
      </c>
    </row>
    <row r="13" spans="1:4" ht="30.75" thickBot="1">
      <c r="A13" s="35" t="s">
        <v>19</v>
      </c>
      <c r="B13" s="36" t="s">
        <v>215</v>
      </c>
      <c r="C13" s="38" t="s">
        <v>216</v>
      </c>
      <c r="D13" s="39">
        <v>3</v>
      </c>
    </row>
    <row r="14" spans="1:4" ht="15.75" thickBot="1">
      <c r="A14" s="36" t="s">
        <v>19</v>
      </c>
      <c r="B14" s="40" t="s">
        <v>217</v>
      </c>
      <c r="C14" s="15" t="s">
        <v>19</v>
      </c>
      <c r="D14" s="16">
        <v>5</v>
      </c>
    </row>
    <row r="15" spans="1:4" ht="15.75" thickBot="1">
      <c r="A15" s="18"/>
      <c r="B15" s="41"/>
      <c r="C15" s="19" t="s">
        <v>200</v>
      </c>
      <c r="D15" s="20">
        <v>20</v>
      </c>
    </row>
    <row r="16" spans="1:4" ht="45.75" thickBot="1">
      <c r="A16" s="42" t="s">
        <v>218</v>
      </c>
      <c r="B16" s="43" t="s">
        <v>219</v>
      </c>
      <c r="C16" s="23" t="s">
        <v>220</v>
      </c>
      <c r="D16" s="24">
        <v>2</v>
      </c>
    </row>
    <row r="17" spans="1:4" ht="30.75" thickBot="1">
      <c r="A17" s="42"/>
      <c r="B17" s="45" t="s">
        <v>221</v>
      </c>
      <c r="C17" s="45" t="s">
        <v>222</v>
      </c>
      <c r="D17" s="29">
        <v>5</v>
      </c>
    </row>
    <row r="18" spans="1:4" ht="30.75" thickBot="1">
      <c r="A18" s="46"/>
      <c r="B18" s="44" t="s">
        <v>223</v>
      </c>
      <c r="C18" s="44" t="s">
        <v>224</v>
      </c>
      <c r="D18" s="68" t="s">
        <v>225</v>
      </c>
    </row>
    <row r="19" spans="1:4" ht="60.75" thickBot="1">
      <c r="A19" s="42"/>
      <c r="B19" s="22" t="s">
        <v>226</v>
      </c>
      <c r="C19" s="47" t="s">
        <v>227</v>
      </c>
      <c r="D19" s="48">
        <v>2</v>
      </c>
    </row>
    <row r="20" spans="1:4" ht="15.75" thickBot="1">
      <c r="A20" s="49"/>
      <c r="B20" s="49"/>
      <c r="C20" s="33" t="s">
        <v>200</v>
      </c>
      <c r="D20" s="50">
        <v>9</v>
      </c>
    </row>
    <row r="21" spans="1:4" ht="15.75" thickBot="1">
      <c r="A21" s="51"/>
      <c r="B21" s="51"/>
      <c r="C21" s="52" t="s">
        <v>32</v>
      </c>
      <c r="D21" s="53">
        <f xml:space="preserve"> SUM(D20,D15,D9,D5)</f>
        <v>55</v>
      </c>
    </row>
  </sheetData>
  <mergeCells count="2">
    <mergeCell ref="A1:B2"/>
    <mergeCell ref="C1:C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xr3:uid="{F9CF3CF3-643B-5BE6-8B46-32C596A47465}"/>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PLNU</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 Leslie</dc:creator>
  <cp:keywords/>
  <dc:description/>
  <cp:lastModifiedBy>Patricia Leslie</cp:lastModifiedBy>
  <cp:revision/>
  <dcterms:created xsi:type="dcterms:W3CDTF">2016-07-28T05:18:19Z</dcterms:created>
  <dcterms:modified xsi:type="dcterms:W3CDTF">2017-08-14T22:20:27Z</dcterms:modified>
  <cp:category/>
  <cp:contentStatus/>
</cp:coreProperties>
</file>