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eagate Backup Plus Drive\2021 NOFO Working Files\Rating and Ranking Group\Scoring Tools and Score cards\"/>
    </mc:Choice>
  </mc:AlternateContent>
  <bookViews>
    <workbookView xWindow="0" yWindow="0" windowWidth="10410" windowHeight="10850"/>
  </bookViews>
  <sheets>
    <sheet name="Ranking Protocols and Appeals" sheetId="8" r:id="rId1"/>
    <sheet name="FY21 New Project Rating" sheetId="11" r:id="rId2"/>
    <sheet name="FY21 New Project Thresholds" sheetId="6" r:id="rId3"/>
    <sheet name="FY21 Scoring PSH Renewal" sheetId="3" r:id="rId4"/>
    <sheet name="FY21 Scoring-RRH Renewal " sheetId="1" r:id="rId5"/>
    <sheet name="FY21 Scoring-RRH DV Renew" sheetId="14" r:id="rId6"/>
    <sheet name="FY21 Scoring-JOINT Renewals" sheetId="15" r:id="rId7"/>
    <sheet name="FY-21 DRAFT Scoring TH Renewal " sheetId="4" state="hidden" r:id="rId8"/>
    <sheet name="HUD 2021 new" sheetId="7" state="hidden" r:id="rId9"/>
    <sheet name="FY21 Scoring-JOINT-DV Renewal" sheetId="16" r:id="rId10"/>
    <sheet name="FY21YHDP" sheetId="10" r:id="rId11"/>
    <sheet name="Sheet1" sheetId="9" r:id="rId12"/>
  </sheets>
  <externalReferences>
    <externalReference r:id="rId13"/>
    <externalReference r:id="rId14"/>
  </externalReferences>
  <definedNames>
    <definedName name="NEWThresholdProjects">[1]!IndividuallyRatableProjectsNEWThreshold[Projects and checkmarks]</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1" i="16" l="1"/>
  <c r="G29" i="16"/>
  <c r="F24" i="16"/>
  <c r="G13" i="3" l="1"/>
  <c r="G11" i="3"/>
  <c r="G10" i="3"/>
  <c r="G9" i="3"/>
  <c r="D31" i="15" l="1"/>
  <c r="G29" i="15"/>
  <c r="F24" i="15"/>
  <c r="D31" i="14"/>
  <c r="G29" i="14"/>
  <c r="F24" i="14"/>
  <c r="G29" i="1"/>
  <c r="G29" i="3" l="1"/>
  <c r="I74" i="11"/>
  <c r="H74" i="11"/>
  <c r="H55" i="11" l="1"/>
  <c r="H57" i="11" s="1"/>
  <c r="I55" i="11"/>
  <c r="I45" i="11"/>
  <c r="H45" i="11"/>
  <c r="I41" i="11"/>
  <c r="H41" i="11"/>
  <c r="I31" i="11"/>
  <c r="H31" i="11"/>
  <c r="I27" i="11"/>
  <c r="H27" i="11"/>
  <c r="I14" i="11"/>
  <c r="H14" i="11"/>
  <c r="I57" i="11" l="1"/>
  <c r="D31" i="1"/>
  <c r="D30" i="3"/>
  <c r="B124" i="6" l="1"/>
  <c r="B123" i="6"/>
  <c r="B122" i="6"/>
  <c r="B100" i="6"/>
  <c r="A100" i="6" s="1"/>
  <c r="B98" i="6"/>
  <c r="A98" i="6" s="1"/>
  <c r="B96" i="6"/>
  <c r="A96" i="6" s="1"/>
  <c r="B94" i="6"/>
  <c r="A94" i="6" s="1"/>
  <c r="B92" i="6"/>
  <c r="A92" i="6" s="1"/>
  <c r="B90" i="6"/>
  <c r="A90" i="6" s="1"/>
  <c r="B88" i="6"/>
  <c r="A88" i="6" s="1"/>
  <c r="B86" i="6"/>
  <c r="A86" i="6" s="1"/>
  <c r="B84" i="6"/>
  <c r="A84" i="6" s="1"/>
  <c r="B82" i="6"/>
  <c r="A82" i="6" s="1"/>
  <c r="A80" i="6"/>
  <c r="A78" i="6"/>
  <c r="A76" i="6"/>
  <c r="A74" i="6"/>
  <c r="A72" i="6"/>
  <c r="A70" i="6"/>
  <c r="A68" i="6"/>
  <c r="A66" i="6"/>
  <c r="A64" i="6"/>
  <c r="A62" i="6"/>
  <c r="A60" i="6"/>
  <c r="G18" i="6"/>
  <c r="F24" i="1" l="1"/>
</calcChain>
</file>

<file path=xl/sharedStrings.xml><?xml version="1.0" encoding="utf-8"?>
<sst xmlns="http://schemas.openxmlformats.org/spreadsheetml/2006/main" count="1296" uniqueCount="453">
  <si>
    <t>Category</t>
  </si>
  <si>
    <t>Criteria</t>
  </si>
  <si>
    <t>Project_Type</t>
  </si>
  <si>
    <t>RRH</t>
  </si>
  <si>
    <t>Yes</t>
  </si>
  <si>
    <t>CoC Thresholds</t>
  </si>
  <si>
    <t>Acceptable organization audit/financial review</t>
  </si>
  <si>
    <t>Application is complete and data are consistent</t>
  </si>
  <si>
    <t>Coordinated Entry Participation</t>
  </si>
  <si>
    <t>Documented organization financial stability</t>
  </si>
  <si>
    <t>Documented, secured minimum match</t>
  </si>
  <si>
    <t>Housing First and/or Low Barrier Implementation</t>
  </si>
  <si>
    <t>Exits to Permanent Housing</t>
  </si>
  <si>
    <t>Minimum percent move to permanent housing</t>
  </si>
  <si>
    <t>[APR-Q23a R:1-11,C:1 + APR-Q23b R:1-11,C:1] / [APR-Q23a R:Total,C:1 + APR-Q23b R:Total,C:1]</t>
  </si>
  <si>
    <t>Length of Stay</t>
  </si>
  <si>
    <t>New or Increased Income and Earned Income</t>
  </si>
  <si>
    <t>Minimum new or increased earned income for project leavers</t>
  </si>
  <si>
    <t>&gt;= 8 %</t>
  </si>
  <si>
    <t>APR-Q19b Row:1 Column:9</t>
  </si>
  <si>
    <t>Minimum new or increased earned income for project stayers</t>
  </si>
  <si>
    <t>APR-Q19a Row:1 Column:9</t>
  </si>
  <si>
    <t>Minimum new or increased non-employment income for project leavers</t>
  </si>
  <si>
    <t>&gt;= 10 %</t>
  </si>
  <si>
    <t>APR-Q19b Row:3 Column:9</t>
  </si>
  <si>
    <t>Minimum new or increased non-employment income for project stayers</t>
  </si>
  <si>
    <t>APR-Q19a Row:3 Column:9</t>
  </si>
  <si>
    <t>Project Effectiveness</t>
  </si>
  <si>
    <t>&gt;= 35 %</t>
  </si>
  <si>
    <t>Project has reasonable costs per permanent housing exit as defined locally</t>
  </si>
  <si>
    <t>Returns to Homelessness</t>
  </si>
  <si>
    <t>&lt;= 15 %</t>
  </si>
  <si>
    <t>Serves High Need Populations</t>
  </si>
  <si>
    <t>Minimum percent of participants entering project from place not meant for human habitation</t>
  </si>
  <si>
    <t>[APR-Q15 R:3,C:1] / [APR-Q5a R:1,C:1]</t>
  </si>
  <si>
    <t>Minimum percent of participants with 2 or more disabilities</t>
  </si>
  <si>
    <t>&gt;= 17 %</t>
  </si>
  <si>
    <t>[APR-Q13a2 R:3-4,C:1] / [APR-Q5a R:1,C:1]</t>
  </si>
  <si>
    <t>Minimum percent of participants with zero income at entry</t>
  </si>
  <si>
    <t>[APR-Q16 R:1,C:1] / [APR-Q5a R:2,C:1]</t>
  </si>
  <si>
    <t>PSH</t>
  </si>
  <si>
    <t>Minimum percent remain in or move to permanent housing</t>
  </si>
  <si>
    <t>On average, participants stay in project XX days</t>
  </si>
  <si>
    <t>APR-Q22b Row:1 Column:1</t>
  </si>
  <si>
    <t>TH</t>
  </si>
  <si>
    <t>&gt;= 89 %</t>
  </si>
  <si>
    <t>&lt;= 289 Day(s)</t>
  </si>
  <si>
    <t>&gt;= 19 %</t>
  </si>
  <si>
    <t>HUD CoC Thresholds</t>
  </si>
  <si>
    <t>Serves Priority Vulnerable Population - DV</t>
  </si>
  <si>
    <t>Serves Priority Vulnerable Population - CH</t>
  </si>
  <si>
    <t>Serves Priority Vulnerable Population - Youth</t>
  </si>
  <si>
    <t>Project 100% dedicated to DV</t>
  </si>
  <si>
    <t>Project 100% dedicated to Chroniic</t>
  </si>
  <si>
    <t>Project 100% dedicated to Youth</t>
  </si>
  <si>
    <t xml:space="preserve"> </t>
  </si>
  <si>
    <t>e-SNAPS Application; HF Document review</t>
  </si>
  <si>
    <t>Maximum percent of participants return to homelessness at exit</t>
  </si>
  <si>
    <t>APR Q23- Place not meant for</t>
  </si>
  <si>
    <t>Review Checklist</t>
  </si>
  <si>
    <t>Independent Audit</t>
  </si>
  <si>
    <t>Commitment to Coordinated Entry Participation</t>
  </si>
  <si>
    <t>Signed Commitment Form on Intent</t>
  </si>
  <si>
    <t>Application</t>
  </si>
  <si>
    <t>Application &amp; Document Review</t>
  </si>
  <si>
    <t>Cost per success - Budget - APR &amp; Benchmark</t>
  </si>
  <si>
    <t>&lt;= 5 % over benchmark</t>
  </si>
  <si>
    <t>Minimum perent enrolled in health insurance</t>
  </si>
  <si>
    <t>Maximum percent of participants return to homelessness @ Exit</t>
  </si>
  <si>
    <t>&gt;=60%</t>
  </si>
  <si>
    <t xml:space="preserve">APR Q </t>
  </si>
  <si>
    <t>Not more than 5% above avearge cost per successful exit</t>
  </si>
  <si>
    <t xml:space="preserve">Minimum % meets or exceeds HUD benchmark </t>
  </si>
  <si>
    <t>&gt;=8%</t>
  </si>
  <si>
    <t xml:space="preserve">PSH </t>
  </si>
  <si>
    <t>Creates Housing Capacity  (New Projects only)</t>
  </si>
  <si>
    <t>Application (RRH or existing units is not creation)</t>
  </si>
  <si>
    <t>APR-Q19a + q19b Row:1 Column:9</t>
  </si>
  <si>
    <t>APR served</t>
  </si>
  <si>
    <t>Application &amp; APR Youth dedicated</t>
  </si>
  <si>
    <t>&gt;0</t>
  </si>
  <si>
    <t>Maximum percent of participants return to homelessness @ exit</t>
  </si>
  <si>
    <t xml:space="preserve"> = 100%</t>
  </si>
  <si>
    <t xml:space="preserve"> =100%</t>
  </si>
  <si>
    <t>Commitment Form</t>
  </si>
  <si>
    <t>Commit to Housing First and/or Low Barrier Implementation</t>
  </si>
  <si>
    <t>2 two or substatia deficiency</t>
  </si>
  <si>
    <t>0  Deficiences</t>
  </si>
  <si>
    <t>BONUS - System Priority</t>
  </si>
  <si>
    <t>Minimum percent enrolled in health insurance</t>
  </si>
  <si>
    <t>Effectiveness - Health Enrollment</t>
  </si>
  <si>
    <t>&gt;= 30%</t>
  </si>
  <si>
    <t xml:space="preserve"> &gt;=60%</t>
  </si>
  <si>
    <t>Navigation Pane</t>
  </si>
  <si>
    <t>GENERAL</t>
  </si>
  <si>
    <t>RATING</t>
  </si>
  <si>
    <t>RANKING</t>
  </si>
  <si>
    <t>NEW PROJECT THRESHOLD REQUIREMENTS</t>
  </si>
  <si>
    <t>√ Test DV Bonus (38)</t>
  </si>
  <si>
    <t>Project Name:</t>
  </si>
  <si>
    <r>
      <t xml:space="preserve"> Projects</t>
    </r>
    <r>
      <rPr>
        <b/>
        <i/>
        <sz val="10"/>
        <color theme="0" tint="-0.499984740745262"/>
        <rFont val="Calibri"/>
        <family val="2"/>
        <scheme val="minor"/>
      </rPr>
      <t xml:space="preserve"> must </t>
    </r>
    <r>
      <rPr>
        <i/>
        <sz val="10"/>
        <color theme="0" tint="-0.499984740745262"/>
        <rFont val="Calibri"/>
        <family val="2"/>
        <scheme val="minor"/>
      </rPr>
      <t xml:space="preserve">meet these criteria which are separate from the numeric scoring. </t>
    </r>
  </si>
  <si>
    <t>Organization Name:</t>
  </si>
  <si>
    <t>New Projects
Threshold Review Complete</t>
  </si>
  <si>
    <t>REVIEW TEAM:                               TA ID:</t>
  </si>
  <si>
    <t>Project Type:</t>
  </si>
  <si>
    <t>Saved!</t>
  </si>
  <si>
    <t>Project Identifier:</t>
  </si>
  <si>
    <t>THRESHOLD REQUIREMENTS</t>
  </si>
  <si>
    <t>YES/NO</t>
  </si>
  <si>
    <t>Stakeholders should NOT assume all requirements are fully addressed through this tool. CoC Program application requirements change periodically and annual NOFAs may provide more detailed guidance. The CoC collaborative applicant and project applicants should carefully review the annual NOFA criteria each year.</t>
  </si>
  <si>
    <t>HUD THRESHOLD REQUIREMENTS</t>
  </si>
  <si>
    <t>NEWHudReq1</t>
  </si>
  <si>
    <t>NEWHudReq2</t>
  </si>
  <si>
    <t>NEWHudReq3</t>
  </si>
  <si>
    <t>4. Applicant has no Debarments and/or Suspensions - No award of federal funds may be made to debarred or suspended applicants, or those proposed to be debarred or suspended from doing business with the Federal Government.</t>
  </si>
  <si>
    <t>NEWHudReq4</t>
  </si>
  <si>
    <t>NEWHudReq5</t>
  </si>
  <si>
    <t>6. Disclosed any violations of Federal criminal law - Applicants must disclose in a timely manner, in writing to HUD, all violations of Federal criminal law involving fraud, bribery, or gratuity violations potentially affecting the Federal award. Failure to make required disclosures can result in any of the remedies described in 2 CFR §200.338, Remedies for noncompliance, including suspension or debarment. This mandatory disclosure requirement also applies to subrecipients of HUD funds who must disclose to the pass-through entity from which it receives HUD funds.</t>
  </si>
  <si>
    <t>NEWHudReq6</t>
  </si>
  <si>
    <t>7. Demonstrated they are Eligible Project Applicants - Eligible project applicants for the CoC Program Competition are,under 24 CFR 578.15, nonprofit organizations, States, local governments, and instrumentalities of State and local governments. Public housing agencies, as such term is defined in 24 CFR 5.100, are eligible without limitation or exclusion. Neither for-profit entities nor Indian tribes are eligible to apply for grants or to be subrecipients of grant funds.</t>
  </si>
  <si>
    <t>NEWHudReq7</t>
  </si>
  <si>
    <t>NEWHudReq8</t>
  </si>
  <si>
    <t>9.  Demonstrated the project is cost-effective, including costs of construction, operations, and supportive services with such costs not deviating substantially from the norm in that locale for the type of structure or kind of activity.</t>
  </si>
  <si>
    <t>NEWHudReq9</t>
  </si>
  <si>
    <t>10. Demonstrated they Participate in HMIS - Project applicants, except Collaborative Applicants that only receive awards for CoC planning costs and, if applicable, UFA Costs, must agree to participate in a local HMIS system. However, any victim service provider that is a recipient or subrecipient must not disclose, for purposes of HMIS, any personally identifying information about any client. Victim service providers must use a comparable database that complies with the federal HMIS data and technical standards.  While not prohibited from using HMIS, legal services providers may use a comparable database that complies with federal HMIS data and technical standards, if deemed necessary to protect attorney client privilege.</t>
  </si>
  <si>
    <t>NEWHudReq10</t>
  </si>
  <si>
    <t>11. Demonstrated Project Meets Minimum Project Standards - HUD will assess all new projects for the following minimum project eligibility, capacity, timeliness, and performance standards. Please note that these are minimum threshold criteria. CoCs and project applicants should carefully review each the NOFA and the local Threshold Handout and the Documents Needed List to account for additional standards. To be considered as meeting project quality threshold, all new projects must meet all of the following criteria:</t>
  </si>
  <si>
    <r>
      <t>(a) Project applicants and potential subrecipients must have</t>
    </r>
    <r>
      <rPr>
        <b/>
        <sz val="11"/>
        <color theme="1"/>
        <rFont val="Calibri"/>
        <family val="2"/>
        <scheme val="minor"/>
      </rPr>
      <t xml:space="preserve"> satisfactory capacity, drawdowns, and performance for existing grant(s) that are funded</t>
    </r>
    <r>
      <rPr>
        <sz val="11"/>
        <color theme="1"/>
        <rFont val="Calibri"/>
        <family val="2"/>
        <scheme val="minor"/>
      </rPr>
      <t xml:space="preserve"> under the SHP, S+C, or CoC Program, as evidenced by timely reimbursement of subrecipients, </t>
    </r>
    <r>
      <rPr>
        <b/>
        <sz val="11"/>
        <color theme="1"/>
        <rFont val="Calibri"/>
        <family val="2"/>
        <scheme val="minor"/>
      </rPr>
      <t>regular drawdowns, and timely resolution of any monitoring findings;</t>
    </r>
  </si>
  <si>
    <t>NEWHudReq11a</t>
  </si>
  <si>
    <r>
      <t xml:space="preserve">(b) </t>
    </r>
    <r>
      <rPr>
        <b/>
        <sz val="11"/>
        <color rgb="FF000000"/>
        <rFont val="Calibri"/>
        <family val="2"/>
        <scheme val="minor"/>
      </rPr>
      <t>For expansion projects, project applicants must clearly articulate the part of the project that is being expanded. Additionally, the project applicants must clearly demonstrate that they are not replacing other funding sources; and,</t>
    </r>
  </si>
  <si>
    <t>NEWHudReq11b</t>
  </si>
  <si>
    <t>NEWHudReq11c</t>
  </si>
  <si>
    <r>
      <t>12. Demonstrated Project is Consistent with Jurisdictional Consolidated Plan(s) - All projects must be consistent with the relevant jurisdictional Consolidated Plan(s). (</t>
    </r>
    <r>
      <rPr>
        <i/>
        <sz val="11"/>
        <color theme="1"/>
        <rFont val="Calibri"/>
        <family val="2"/>
        <scheme val="minor"/>
      </rPr>
      <t>Note: These certificates are gathered by RTFH Technical Assistance prior to submittal of the application.)</t>
    </r>
  </si>
  <si>
    <t>NEWHudReq12</t>
  </si>
  <si>
    <t>CoC THRESHOLD REQUIREMENTS</t>
  </si>
  <si>
    <t>For each requirement, select “Yes” if the project has provided reasonable assurances that the project will meet the requirement, or has been given an exception by the CoC or has requested a Waiver from HUD. Otherwise select “No”.</t>
  </si>
  <si>
    <t>NEWCoCReq1</t>
  </si>
  <si>
    <t/>
  </si>
  <si>
    <t>NEWCoCReq2</t>
  </si>
  <si>
    <t>NEWCoCReq3</t>
  </si>
  <si>
    <t>Project has reasonable costs per permanent housing exit, as defined locally</t>
  </si>
  <si>
    <t>NEWCoCReq4</t>
  </si>
  <si>
    <t>Project is financially feasible</t>
  </si>
  <si>
    <t>NEWCoCReq5</t>
  </si>
  <si>
    <t>Applicant commits to CoC participation.</t>
  </si>
  <si>
    <t>NEWCoCReq6</t>
  </si>
  <si>
    <t>NEWCoCReq7</t>
  </si>
  <si>
    <t>Data quality at or above 90%</t>
  </si>
  <si>
    <t>NEWCoCReq8</t>
  </si>
  <si>
    <t>Bed/unit utilization rate at or above 90%</t>
  </si>
  <si>
    <t>NEWCoCReq9</t>
  </si>
  <si>
    <t>Acceptable organizational audit/financial review</t>
  </si>
  <si>
    <t>NEWCoCReq10</t>
  </si>
  <si>
    <t>Documented organizational financial stability</t>
  </si>
  <si>
    <t>NEWCoCReq11</t>
  </si>
  <si>
    <t>NEWCoCReq12</t>
  </si>
  <si>
    <t>NEWCoCReq13</t>
  </si>
  <si>
    <t>NEWCoCReq14</t>
  </si>
  <si>
    <t>NEWCoCReq15</t>
  </si>
  <si>
    <t>NEWCoCReq16</t>
  </si>
  <si>
    <t>NEWCoCReq17</t>
  </si>
  <si>
    <t>NEWCoCReq18</t>
  </si>
  <si>
    <t>NEWCoCReq19</t>
  </si>
  <si>
    <t>NEWCoCReq20</t>
  </si>
  <si>
    <t>NEWCoCReq21</t>
  </si>
  <si>
    <t>Demonstrated Site Control is strongly advised.</t>
  </si>
  <si>
    <t>Audit Review, ELOCCS</t>
  </si>
  <si>
    <t>Possible</t>
  </si>
  <si>
    <t>Project % serve CH</t>
  </si>
  <si>
    <t>Audit  Monitoring- Documented organization financial stability</t>
  </si>
  <si>
    <t xml:space="preserve">0 Issues </t>
  </si>
  <si>
    <t>Audit / Monitoring Letters Review</t>
  </si>
  <si>
    <t>Bonus NOFO  (was employment) Performance</t>
  </si>
  <si>
    <t>3.  Applicant has no Outstanding Delinquent Federal Debts- It is HUD policy, that  applicants with outstanding delinquent federal debt will not be eligible to receive an award of funds, unless they have a repayment schedule and they are not delinquent, or otherwise have evienc of approval by HUD.</t>
  </si>
  <si>
    <t>NOFO Priorities</t>
  </si>
  <si>
    <t>A. Health and Housing Project</t>
  </si>
  <si>
    <t>B. 100% DV Project or Expansion for 100% DV</t>
  </si>
  <si>
    <t>C.1. Equity - Diversity Housing</t>
  </si>
  <si>
    <t xml:space="preserve">out of </t>
  </si>
  <si>
    <t>NOFO Priorities  Sub Total</t>
  </si>
  <si>
    <t>C.2. System Gap (Self-reallocation? Board priority (senior)?)</t>
  </si>
  <si>
    <t>B1. Answers to Agency Capacity Questions</t>
  </si>
  <si>
    <t>Financial Subtotal</t>
  </si>
  <si>
    <t>NEW PROJECT RATING TOOL 2021</t>
  </si>
  <si>
    <t>Team Reviewer</t>
  </si>
  <si>
    <t>Project Type</t>
  </si>
  <si>
    <t>Review complete</t>
  </si>
  <si>
    <t>Project Identifier</t>
  </si>
  <si>
    <t>RATING FACTOR</t>
  </si>
  <si>
    <t>POINTS AWARDED</t>
  </si>
  <si>
    <t>MAX POINTS AVAILABLE</t>
  </si>
  <si>
    <t>EXPERIENCE</t>
  </si>
  <si>
    <t>B. Describe experience with utilizing a Housing First approach. Include 1) eligibility criteria; 2) process for accepting new clients; 3) process and criteria for exiting clients. Must demonstrate there are no preconditions to entry, allowing entry regardless of current or past substance abuse, income, criminal records (with exceptions of restrictions imposed by federal, state, or local law or ordinance), marital status, familial status, actual or perceived sexual orientation, gender identity. Must demonstrate the project has a process to address situations that may jeopardize housing or project assistance to ensure that project participation is terminated in only the most severe cases.</t>
  </si>
  <si>
    <t>C. Describe experience in effectively utilizing federal funds including HUD grants and other public funding, including satisfactory drawdowns and performance for existing grants as evidenced by timely reimbursement of subrecipients (if applicable), regular drawdowns, timely resolution of monitoring findings, and timely submission of required reporting on existing grants</t>
  </si>
  <si>
    <t>Experience subtotal</t>
  </si>
  <si>
    <t>Design of Housing &amp; Services</t>
  </si>
  <si>
    <r>
      <t>A.</t>
    </r>
    <r>
      <rPr>
        <sz val="7"/>
        <color theme="1"/>
        <rFont val="Times New Roman"/>
        <family val="1"/>
      </rPr>
      <t xml:space="preserve"> </t>
    </r>
    <r>
      <rPr>
        <sz val="7"/>
        <color theme="1"/>
        <rFont val="Calibri"/>
        <family val="2"/>
        <scheme val="minor"/>
      </rPr>
      <t>Extent to which the applicant:</t>
    </r>
  </si>
  <si>
    <r>
      <t>1.</t>
    </r>
    <r>
      <rPr>
        <sz val="7"/>
        <color theme="1"/>
        <rFont val="Times New Roman"/>
        <family val="1"/>
      </rPr>
      <t xml:space="preserve"> </t>
    </r>
    <r>
      <rPr>
        <sz val="7"/>
        <color theme="1"/>
        <rFont val="Calibri"/>
        <family val="2"/>
        <scheme val="minor"/>
      </rPr>
      <t>Demonstrate understanding of the needs of the clients to be served.</t>
    </r>
  </si>
  <si>
    <r>
      <t>2.</t>
    </r>
    <r>
      <rPr>
        <sz val="7"/>
        <color theme="1"/>
        <rFont val="Times New Roman"/>
        <family val="1"/>
      </rPr>
      <t xml:space="preserve"> </t>
    </r>
    <r>
      <rPr>
        <sz val="7"/>
        <color theme="1"/>
        <rFont val="Calibri"/>
        <family val="2"/>
        <scheme val="minor"/>
      </rPr>
      <t>Demonstrate type, scale, and location of the housing fit the needs of the clients to be served</t>
    </r>
  </si>
  <si>
    <r>
      <t>3.</t>
    </r>
    <r>
      <rPr>
        <sz val="7"/>
        <color theme="1"/>
        <rFont val="Times New Roman"/>
        <family val="1"/>
      </rPr>
      <t xml:space="preserve"> </t>
    </r>
    <r>
      <rPr>
        <sz val="7"/>
        <color theme="1"/>
        <rFont val="Calibri"/>
        <family val="2"/>
        <scheme val="minor"/>
      </rPr>
      <t>Demonstrate type and scale of the all supportive services, regardless of funding source, meet the needs of the clients to be served.</t>
    </r>
  </si>
  <si>
    <r>
      <t>4.</t>
    </r>
    <r>
      <rPr>
        <sz val="7"/>
        <color theme="1"/>
        <rFont val="Times New Roman"/>
        <family val="1"/>
      </rPr>
      <t xml:space="preserve"> </t>
    </r>
    <r>
      <rPr>
        <sz val="7"/>
        <color theme="1"/>
        <rFont val="Calibri"/>
        <family val="2"/>
        <scheme val="minor"/>
      </rPr>
      <t>Demonstrate how clients will be assisted in obtaining and coordinating the provision of mainstream benefits</t>
    </r>
  </si>
  <si>
    <t>5. Establish performance measures for housing and income that are objective, measurable, trackable, and meet or exceed any established HUD, HEARTH or CoC benchmarks</t>
  </si>
  <si>
    <t>B. Describe the plan to assist clients to rapidly secure and maintain permanent housing that is safe, affordable, accessible, and acceptable to their needs.  ( Review for Best Practicess for Population)</t>
  </si>
  <si>
    <r>
      <rPr>
        <sz val="7"/>
        <color theme="1"/>
        <rFont val="Times New Roman"/>
        <family val="1"/>
      </rPr>
      <t xml:space="preserve">C.  </t>
    </r>
    <r>
      <rPr>
        <sz val="7"/>
        <color theme="1"/>
        <rFont val="Calibri"/>
        <family val="2"/>
        <scheme val="minor"/>
      </rPr>
      <t>Describe how clients will be assisted to increase employment and/or income and to maximize their ability to live independently.</t>
    </r>
  </si>
  <si>
    <t>DESIGN of Housing and Services Subtotal</t>
  </si>
  <si>
    <t>Timeliness</t>
  </si>
  <si>
    <t>Timeliness Subtotal</t>
  </si>
  <si>
    <t>Financial</t>
  </si>
  <si>
    <t>A. Project is cost‐effective ‐ comparing projected cost per person served to CoC average within project type</t>
  </si>
  <si>
    <t>B. Audit</t>
  </si>
  <si>
    <r>
      <t>1.</t>
    </r>
    <r>
      <rPr>
        <sz val="7"/>
        <color theme="1"/>
        <rFont val="Times New Roman"/>
        <family val="1"/>
      </rPr>
      <t xml:space="preserve"> </t>
    </r>
    <r>
      <rPr>
        <sz val="7"/>
        <color theme="1"/>
        <rFont val="Calibri"/>
        <family val="2"/>
        <scheme val="minor"/>
      </rPr>
      <t>Most recent audit found no exceptions to standard practices</t>
    </r>
  </si>
  <si>
    <r>
      <t>2.</t>
    </r>
    <r>
      <rPr>
        <sz val="7"/>
        <color theme="1"/>
        <rFont val="Times New Roman"/>
        <family val="1"/>
      </rPr>
      <t xml:space="preserve"> </t>
    </r>
    <r>
      <rPr>
        <sz val="7"/>
        <color theme="1"/>
        <rFont val="Calibri"/>
        <family val="2"/>
        <scheme val="minor"/>
      </rPr>
      <t>Most recent audit identified agency as ‘low risk’</t>
    </r>
  </si>
  <si>
    <r>
      <t>C.</t>
    </r>
    <r>
      <rPr>
        <sz val="7"/>
        <color theme="1"/>
        <rFont val="Times New Roman"/>
        <family val="1"/>
      </rPr>
      <t xml:space="preserve">  </t>
    </r>
    <r>
      <rPr>
        <sz val="7"/>
        <color theme="1"/>
        <rFont val="Calibri"/>
        <family val="2"/>
        <scheme val="minor"/>
      </rPr>
      <t>Documented match amount</t>
    </r>
  </si>
  <si>
    <r>
      <t>D.</t>
    </r>
    <r>
      <rPr>
        <sz val="7"/>
        <color theme="1"/>
        <rFont val="Times New Roman"/>
        <family val="1"/>
      </rPr>
      <t xml:space="preserve"> </t>
    </r>
    <r>
      <rPr>
        <sz val="7"/>
        <color theme="1"/>
        <rFont val="Calibri"/>
        <family val="2"/>
        <scheme val="minor"/>
      </rPr>
      <t>Budgeted costs are reasonable, allocable, and allowable</t>
    </r>
  </si>
  <si>
    <t>Project Effectiveness Subtotal</t>
  </si>
  <si>
    <t>Weighted SCORE (After any ranking factor adjustments)</t>
  </si>
  <si>
    <t xml:space="preserve">CoC funding requested </t>
  </si>
  <si>
    <t>Amount of other public funding (federal, state, county, city)</t>
  </si>
  <si>
    <t>Amount of private funding</t>
  </si>
  <si>
    <t>TOTAL PROJECT COST</t>
  </si>
  <si>
    <t>Number of Units Proposed</t>
  </si>
  <si>
    <t>Number of Beds/ Clients Proposed</t>
  </si>
  <si>
    <t>TOTAL Points</t>
  </si>
  <si>
    <r>
      <t>A.</t>
    </r>
    <r>
      <rPr>
        <sz val="10"/>
        <color theme="1"/>
        <rFont val="Times New Roman"/>
        <family val="1"/>
      </rPr>
      <t xml:space="preserve">  </t>
    </r>
    <r>
      <rPr>
        <sz val="10"/>
        <color theme="1"/>
        <rFont val="Calibri"/>
        <family val="2"/>
        <scheme val="minor"/>
      </rPr>
      <t>Describe the experience of the applicant and sub‐recipients (if any) in working with the proposed population and in providing housing similar to that proposed in the application.</t>
    </r>
  </si>
  <si>
    <r>
      <t xml:space="preserve">(c) Project applicants must demonstrate they will be able to meet all timeliness standards. Project applicants with existing projects must demonstrate that they have met all project renewal threshold requirements of this NOFA. HUD reserves the right to deny the funding request for a new project, if the request is made by an existing recipient that HUD finds to have significant issues related to capacity, performance, unresolved audit or monitoring finding related to one or more existing grants, or does not routinely draw down funds from eLOCCS at least once per quarter. Additionally, HUD reserves the right to withdraw funds if no APR is submitted on the prior grant. </t>
    </r>
    <r>
      <rPr>
        <i/>
        <sz val="11"/>
        <color theme="1"/>
        <rFont val="Calibri"/>
        <family val="2"/>
        <scheme val="minor"/>
      </rPr>
      <t xml:space="preserve"> (Note: Project contracts must be signed on or before December 31, 2022.)</t>
    </r>
  </si>
  <si>
    <t>1. Applicant has Active SAM registration that is valid til January 2022 (submitted evidence)</t>
  </si>
  <si>
    <t>2. Applicant has Valid DUNS number in application. (Submitted Evidence)</t>
  </si>
  <si>
    <t>8. Submitted the required certifications as specified in the NOFO and Local INTENT to SUBMIT.</t>
  </si>
  <si>
    <t>New Projects Submit General Certification</t>
  </si>
  <si>
    <t>5. Applicant has Accounting System - HUD will not award or disburse funds to applicants that do not have a financial management system that meets federal standards as described at 2 CFR 200.302. HUD may arrange for a survey of financial management systems for applicants selected for award who have not previously received federal financial assistance or where HUD Program officials have reason to question whether a financial management system meets federal standards, or for applicants considered high risk based on past performance or financial management findings. (Submitted Audit. Provide Local review description)</t>
  </si>
  <si>
    <t>APR (calculation)</t>
  </si>
  <si>
    <t>&gt;= 94 %</t>
  </si>
  <si>
    <t xml:space="preserve">Partial Benchmark @ 2/3 benchmark </t>
  </si>
  <si>
    <t xml:space="preserve">Partial Benchmark 1/3 </t>
  </si>
  <si>
    <t xml:space="preserve">Points Full Benchmark </t>
  </si>
  <si>
    <t>Points 2/3 Benchmark</t>
  </si>
  <si>
    <t>Points 1/3 Benchmark</t>
  </si>
  <si>
    <t>NA</t>
  </si>
  <si>
    <t>SPECIAL SECTION FOR DV BONUS FUNDS APPLICANTS</t>
  </si>
  <si>
    <t>Q 4A-4C</t>
  </si>
  <si>
    <r>
      <rPr>
        <b/>
        <i/>
        <sz val="11"/>
        <color rgb="FF222222"/>
        <rFont val="Calibri"/>
        <family val="2"/>
        <scheme val="minor"/>
      </rPr>
      <t>Ensuring</t>
    </r>
    <r>
      <rPr>
        <i/>
        <sz val="11"/>
        <color rgb="FF222222"/>
        <rFont val="Calibri"/>
        <family val="2"/>
        <scheme val="minor"/>
      </rPr>
      <t xml:space="preserve"> DV Survivor Safety: staff training; interior lighting; exterior safety &amp; security; private interview space,etc</t>
    </r>
  </si>
  <si>
    <r>
      <rPr>
        <b/>
        <i/>
        <sz val="11"/>
        <color rgb="FF222222"/>
        <rFont val="Calibri"/>
        <family val="2"/>
        <scheme val="minor"/>
      </rPr>
      <t xml:space="preserve">Evaluating </t>
    </r>
    <r>
      <rPr>
        <i/>
        <sz val="11"/>
        <color rgb="FF222222"/>
        <rFont val="Calibri"/>
        <family val="2"/>
        <scheme val="minor"/>
      </rPr>
      <t>Ability to Ensure DV Client Safety: Described process for evlauating satey (lethality assessment? Facility features?)</t>
    </r>
  </si>
  <si>
    <t>Q 4A-4c-1</t>
  </si>
  <si>
    <t>Q4A 4D</t>
  </si>
  <si>
    <t>Trauma Informed Care approaches and actions</t>
  </si>
  <si>
    <t>A. Describe plan for rapid implementation of the program documenting how the project will be ready to begin housing the first program participant. Provide a detailed schedule of proposed activities for 60 days, 120 days, and 180 days after grant award. Plans for Data entry and draw down meet local standards</t>
  </si>
  <si>
    <t xml:space="preserve">A. Addresses </t>
  </si>
  <si>
    <t xml:space="preserve">Q4A 4E </t>
  </si>
  <si>
    <t>Meets special services needs of DV - childcare; legal services; education; resolve bad credit/finances; housing search support.</t>
  </si>
  <si>
    <t>Q4 4F</t>
  </si>
  <si>
    <t>Implementation Plan</t>
  </si>
  <si>
    <t>SPECIAL DV Section Total</t>
  </si>
  <si>
    <t>Possible Points</t>
  </si>
  <si>
    <t>Data _Source</t>
  </si>
  <si>
    <t>Application, Policy &amp; intake Document Review</t>
  </si>
  <si>
    <t>Project Effectiveness - Returns to Homelessness</t>
  </si>
  <si>
    <t>% Service to Seniors</t>
  </si>
  <si>
    <t>Acceptable organization general review (CoC)</t>
  </si>
  <si>
    <t>CoC Monitoring - Documentation.etc</t>
  </si>
  <si>
    <t>Provides 25% Housing assistance from non -COC or ESG source</t>
  </si>
  <si>
    <t>Integrates Housing &amp; Health (Has MOU)</t>
  </si>
  <si>
    <t>Priority Vulnerable Population - DV</t>
  </si>
  <si>
    <t xml:space="preserve">Priority Project - Housing and Health </t>
  </si>
  <si>
    <t>Priority Vulnerable Population - Seniors</t>
  </si>
  <si>
    <t>Project Effectiveness Health Enrollment</t>
  </si>
  <si>
    <t xml:space="preserve">Local Bonus NOFO- Racial Equity - Service to Over-represented Groups </t>
  </si>
  <si>
    <t>Local BONUS - System Priority</t>
  </si>
  <si>
    <t xml:space="preserve">&gt;= 95% </t>
  </si>
  <si>
    <t>B.  Has 25% or more units without CoC housing assistance</t>
  </si>
  <si>
    <t>C. 100% DV Project or Expansion for 100% DV</t>
  </si>
  <si>
    <t>D. Equity - Diversity Housing</t>
  </si>
  <si>
    <t>E. System Need: (Board priority CH, Senior;Self-reallocation )</t>
  </si>
  <si>
    <t>NOTE: The SPECIAL SECTION FOR DV is USED AFTER THE INITIAL SCORING IS COMPLETE.  THIS SECTION RANKS THE NEW DV PROJECTS</t>
  </si>
  <si>
    <t>Points Awarded</t>
  </si>
  <si>
    <t>&gt;= 813(s)</t>
  </si>
  <si>
    <t>Commitment  or active project in HMIS/DV</t>
  </si>
  <si>
    <t>Project Participation in HMIS</t>
  </si>
  <si>
    <t>HMIS Report</t>
  </si>
  <si>
    <t>Max Points Possible</t>
  </si>
  <si>
    <t>In FY 21 There is an additional section of questions for appplicants requesting DV Bonus funds.  The projects are scored on the base points, then the DV bonus order is adjusted by the points in the special question section.</t>
  </si>
  <si>
    <t>The U.S. Department of Housing and Urban Development (HUD) requires local Continuum of Care (CoC) areas to review and rank-order applications to be submitted to HUD under the annual CoC Competitive Notice of Funding Opportunity  (NOFO).</t>
  </si>
  <si>
    <t>Required System Projects (HMIS, CES) are placed in Tier 1 by Board directive.</t>
  </si>
  <si>
    <t>In FY 21 The unranked CoC Planning Grant is listed at the end of the rank order.</t>
  </si>
  <si>
    <t>Per HUD Guidance, in FY 21 YHDP Renewal Projects and Replacement Projects are reviewed but not ranked.  These are listed immediately above the unranked CoC Planning Grant</t>
  </si>
  <si>
    <r>
      <t xml:space="preserve">Basic strategies and protocols for rank-ordering projects within the two tiers required by HUD are summarized in a separate notice </t>
    </r>
    <r>
      <rPr>
        <i/>
        <sz val="11"/>
        <color theme="1"/>
        <rFont val="Calibri"/>
        <family val="2"/>
        <scheme val="minor"/>
      </rPr>
      <t>Ranking Strategies and Protocols</t>
    </r>
    <r>
      <rPr>
        <sz val="11"/>
        <color theme="1"/>
        <rFont val="Calibri"/>
        <family val="2"/>
        <scheme val="minor"/>
      </rPr>
      <t xml:space="preserve"> that supplements this document and is posted on the RTFHSD.org website.</t>
    </r>
  </si>
  <si>
    <t>&gt;= .074</t>
  </si>
  <si>
    <t>&gt;=10%</t>
  </si>
  <si>
    <t xml:space="preserve">APR </t>
  </si>
  <si>
    <t xml:space="preserve">Adds units / has Health MOU </t>
  </si>
  <si>
    <t xml:space="preserve">&gt;27% and Above </t>
  </si>
  <si>
    <t>Application/ MOU or contract</t>
  </si>
  <si>
    <t>&lt;=6 %</t>
  </si>
  <si>
    <t>&lt;=10%</t>
  </si>
  <si>
    <t>&gt;= 52 %</t>
  </si>
  <si>
    <t>&gt;=90%</t>
  </si>
  <si>
    <t>Full points= Not more than 5% above average cost per successful exit (Project Budget; APR ; and Cost Chart)</t>
  </si>
  <si>
    <t xml:space="preserve">The project ranked order is developed from a variety of factors such as the project raw score from the application scorecard (generated by HMIS and R&amp;R ), HUD and local priorities, and compliance with local and HUD quality project review guidelines. The process relies heavily on objective data, demonstrated capacity, measured performance, and alignment with local priorities. Data from HMIS and the Comparable DV Data base are used in the process. </t>
  </si>
  <si>
    <t>Although not required by HUD,  local process includes opportunity for Appeal.  Please refer to the Notice of Appeal posted on the RFTHSD.org website</t>
  </si>
  <si>
    <t>Benchmark for full Points</t>
  </si>
  <si>
    <t>Note: PSH has 34 projects</t>
  </si>
  <si>
    <t>Note: RRH has 13 projects + 3 DV RRH projects</t>
  </si>
  <si>
    <t>Note: TH has 2 DV projects and 1 Safe Haven</t>
  </si>
  <si>
    <t>Application - Signed agreements</t>
  </si>
  <si>
    <t xml:space="preserve">Service to over-represented groups </t>
  </si>
  <si>
    <t>&gt;=7%</t>
  </si>
  <si>
    <t>Application &amp; APR Seniors served</t>
  </si>
  <si>
    <t>Application, Commitment Form, APR Adults data</t>
  </si>
  <si>
    <t>On average, participant  who left stayed in project XX days</t>
  </si>
  <si>
    <t xml:space="preserve">&gt;= .11 </t>
  </si>
  <si>
    <t xml:space="preserve">&gt;= .595 </t>
  </si>
  <si>
    <t>&gt;=0.37</t>
  </si>
  <si>
    <t xml:space="preserve">substantial deficiency - risk </t>
  </si>
  <si>
    <t>2 issues / corrected</t>
  </si>
  <si>
    <t>1 issue</t>
  </si>
  <si>
    <t>Use of Funds - spending rates; unspent funds, slow spending; includes recapture $</t>
  </si>
  <si>
    <t>&gt;=50%</t>
  </si>
  <si>
    <t>&gt;= .70</t>
  </si>
  <si>
    <t>Maximizing Use of Funds: After initital scoring of projects; the CoC Rating and Ranking Committee review the rank order to esure that protocols are followed: resolving ties; ensuring maximum use of funds; addressing system needs.  For example. ties are resolved by benefit to CoC: project type; number of units offered; length of project in CoC system.</t>
  </si>
  <si>
    <t xml:space="preserve"> RRH</t>
  </si>
  <si>
    <t>Project Effectiveness -Returns to Homelessness</t>
  </si>
  <si>
    <t>CoC Review - management; documentation</t>
  </si>
  <si>
    <t>E-LOCCS  report; use of funds; grant closeout reports</t>
  </si>
  <si>
    <t xml:space="preserve">CoC &amp; Other funder Monitoring </t>
  </si>
  <si>
    <t>E-LOCCS  report;use of funds  grant closeout reports</t>
  </si>
  <si>
    <t>APR calculation</t>
  </si>
  <si>
    <t>APR Q served</t>
  </si>
  <si>
    <t>APR Q</t>
  </si>
  <si>
    <t>APR Calculation</t>
  </si>
  <si>
    <t>APR Q - served</t>
  </si>
  <si>
    <t>&gt;= 66%</t>
  </si>
  <si>
    <t>Points Benchmark 2</t>
  </si>
  <si>
    <t>Points Benchmark 3</t>
  </si>
  <si>
    <t>&lt;= 346 Day(s)</t>
  </si>
  <si>
    <t>&gt;= 18 %</t>
  </si>
  <si>
    <t>&gt;= 28 %</t>
  </si>
  <si>
    <t xml:space="preserve">&lt;= 5 % above </t>
  </si>
  <si>
    <t>&gt;= 90 %</t>
  </si>
  <si>
    <t>&gt;= 24%</t>
  </si>
  <si>
    <t>&gt;= 31 %</t>
  </si>
  <si>
    <t>&lt;= 268 Day(s)</t>
  </si>
  <si>
    <t>&gt;= 5%</t>
  </si>
  <si>
    <t>&gt;= 10%</t>
  </si>
  <si>
    <t>&gt;= 9%</t>
  </si>
  <si>
    <t>&lt;=3 %</t>
  </si>
  <si>
    <t>&gt;= 70%</t>
  </si>
  <si>
    <t>Partial Benchmark 2 (50-99%)</t>
  </si>
  <si>
    <t>Partial Benchmark 3 (less than 50%)</t>
  </si>
  <si>
    <t>&lt; 47%</t>
  </si>
  <si>
    <t>&lt;406</t>
  </si>
  <si>
    <t>&lt;.037</t>
  </si>
  <si>
    <t>&lt;.055</t>
  </si>
  <si>
    <t xml:space="preserve">&lt;.019 </t>
  </si>
  <si>
    <t>&lt; .30</t>
  </si>
  <si>
    <t>1-2 issues</t>
  </si>
  <si>
    <t>more than 2 issues</t>
  </si>
  <si>
    <t>&lt;= 5 %(no more than 5% above benchmark)</t>
  </si>
  <si>
    <t>&lt;=7.5% No more than 7.5% above benchmark)</t>
  </si>
  <si>
    <t>&gt;7.5%  or more above benchmark</t>
  </si>
  <si>
    <t>&gt;=.35</t>
  </si>
  <si>
    <t>&lt; .35</t>
  </si>
  <si>
    <t>&gt;=26%</t>
  </si>
  <si>
    <t>&lt; 26%</t>
  </si>
  <si>
    <t>&gt;=18%</t>
  </si>
  <si>
    <t>&lt; 18%</t>
  </si>
  <si>
    <t>&lt; 50%</t>
  </si>
  <si>
    <t xml:space="preserve">&lt;50% </t>
  </si>
  <si>
    <t>Partial Benchmark 2  (50-99% benchmark)</t>
  </si>
  <si>
    <t>Partial Benchmark 3 (less than 50% benchmark</t>
  </si>
  <si>
    <t>&gt;=33%</t>
  </si>
  <si>
    <t>&lt;33%</t>
  </si>
  <si>
    <t>&gt;=9%</t>
  </si>
  <si>
    <t>&lt;9%</t>
  </si>
  <si>
    <t>&gt;=14%</t>
  </si>
  <si>
    <t>&lt;14%</t>
  </si>
  <si>
    <t>&lt;= 519days</t>
  </si>
  <si>
    <t>&gt;519 days</t>
  </si>
  <si>
    <t>Meets 2 or less</t>
  </si>
  <si>
    <t>Meets  All HUD  Criteria</t>
  </si>
  <si>
    <t>Meets 3 criteria</t>
  </si>
  <si>
    <t>&lt;=7.5% above</t>
  </si>
  <si>
    <t>More than 7.5% above</t>
  </si>
  <si>
    <t>For review purposes, YHDP Projects are included in the program type with other CoC projects, however per HUD direction, these are not rank ordered in 2021.</t>
  </si>
  <si>
    <t>Partial Benchmark 2  (50-99%)</t>
  </si>
  <si>
    <t>Partial Benchmark 3 &lt;50%)</t>
  </si>
  <si>
    <t>&lt;36%</t>
  </si>
  <si>
    <t>&lt;5%</t>
  </si>
  <si>
    <t>&gt;= 71%</t>
  </si>
  <si>
    <t>&gt;=36%</t>
  </si>
  <si>
    <t>&lt;= 402days</t>
  </si>
  <si>
    <t>Points Benchmark 4</t>
  </si>
  <si>
    <t>&gt;=5%</t>
  </si>
  <si>
    <t>&gt;402 days</t>
  </si>
  <si>
    <t>&gt;=3%</t>
  </si>
  <si>
    <t>&lt;3%</t>
  </si>
  <si>
    <t>&gt;= 18%</t>
  </si>
  <si>
    <t>&lt;=5%</t>
  </si>
  <si>
    <t>&gt;=30%</t>
  </si>
  <si>
    <t>&lt;30%</t>
  </si>
  <si>
    <t>&gt;=45%</t>
  </si>
  <si>
    <t>&lt;45%</t>
  </si>
  <si>
    <t>&gt;=12%</t>
  </si>
  <si>
    <t>&lt;12%</t>
  </si>
  <si>
    <t>&gt;+16%</t>
  </si>
  <si>
    <t>&lt; 16%</t>
  </si>
  <si>
    <t>50% +</t>
  </si>
  <si>
    <t>&lt;50%</t>
  </si>
  <si>
    <t>&gt;50%</t>
  </si>
  <si>
    <t>Application &amp; APR; seniors served</t>
  </si>
  <si>
    <t>&gt;=35%</t>
  </si>
  <si>
    <t>&gt;=4.5%</t>
  </si>
  <si>
    <t>&lt;35%</t>
  </si>
  <si>
    <t>&lt;4.5%</t>
  </si>
  <si>
    <t>Benchmark for full Points (100%)</t>
  </si>
  <si>
    <t>Partial Benchmark 3 (&lt;50%)</t>
  </si>
  <si>
    <t>&lt; 33%</t>
  </si>
  <si>
    <t>&lt;= 128 Day(s)</t>
  </si>
  <si>
    <t>&lt;=198 days</t>
  </si>
  <si>
    <t>&gt;198 days</t>
  </si>
  <si>
    <t>&gt;= 24 %</t>
  </si>
  <si>
    <t>&gt;= 5 %</t>
  </si>
  <si>
    <t>&gt;=2.5%</t>
  </si>
  <si>
    <t>&lt;2.5%</t>
  </si>
  <si>
    <t>&gt;=4%</t>
  </si>
  <si>
    <t>&lt;4%</t>
  </si>
  <si>
    <t>Joint</t>
  </si>
  <si>
    <t>&gt;7.5% above</t>
  </si>
  <si>
    <t>&lt;= 6 %</t>
  </si>
  <si>
    <t>&lt;=9%</t>
  </si>
  <si>
    <t>&gt;9%</t>
  </si>
  <si>
    <t>&gt;= 21%</t>
  </si>
  <si>
    <t>&gt;= 43 %</t>
  </si>
  <si>
    <t>&gt;=11%</t>
  </si>
  <si>
    <t>&gt;=22%</t>
  </si>
  <si>
    <t>&lt;11%</t>
  </si>
  <si>
    <t>&lt;22&amp;</t>
  </si>
  <si>
    <t>&lt;7%</t>
  </si>
  <si>
    <t>Joint - DV</t>
  </si>
  <si>
    <t>RRH - DV</t>
  </si>
  <si>
    <t>&lt;= 344 Day(s)</t>
  </si>
  <si>
    <t>&lt;=496 days</t>
  </si>
  <si>
    <t>&gt;496 days</t>
  </si>
  <si>
    <t>&gt;= 87%</t>
  </si>
  <si>
    <t>&gt;=44%</t>
  </si>
  <si>
    <t>&lt; 43%</t>
  </si>
  <si>
    <t>&lt;26%</t>
  </si>
  <si>
    <t>&gt;= 17%</t>
  </si>
  <si>
    <t>&gt;=8.5%</t>
  </si>
  <si>
    <t>&lt;8.5%</t>
  </si>
  <si>
    <t>&gt;=6%</t>
  </si>
  <si>
    <t>&lt;6%</t>
  </si>
  <si>
    <t>&gt;= 3%</t>
  </si>
  <si>
    <t>&gt;=2%</t>
  </si>
  <si>
    <t>&lt;2%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</si>
</sst>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4" tint="-0.249977111117893"/>
      <name val="Calibri"/>
      <family val="2"/>
      <scheme val="minor"/>
    </font>
    <font>
      <u/>
      <sz val="11"/>
      <color theme="10"/>
      <name val="Calibri"/>
      <family val="2"/>
      <scheme val="minor"/>
    </font>
    <font>
      <sz val="11"/>
      <color rgb="FF000000"/>
      <name val="Calibri"/>
      <family val="2"/>
      <scheme val="minor"/>
    </font>
    <font>
      <b/>
      <sz val="22"/>
      <color rgb="FFFFC000"/>
      <name val="Calibri"/>
      <family val="2"/>
      <scheme val="minor"/>
    </font>
    <font>
      <sz val="11"/>
      <color theme="1"/>
      <name val="Arial Narrow"/>
      <family val="2"/>
    </font>
    <font>
      <sz val="11"/>
      <color theme="0"/>
      <name val="Arial Narrow"/>
      <family val="2"/>
    </font>
    <font>
      <b/>
      <sz val="11"/>
      <color theme="0"/>
      <name val="Arial Narrow"/>
      <family val="2"/>
    </font>
    <font>
      <b/>
      <sz val="16"/>
      <color theme="0"/>
      <name val="Arial"/>
      <family val="2"/>
    </font>
    <font>
      <u/>
      <sz val="11"/>
      <color theme="0"/>
      <name val="Calibri"/>
      <family val="2"/>
      <scheme val="minor"/>
    </font>
    <font>
      <i/>
      <sz val="10"/>
      <color theme="0" tint="-0.499984740745262"/>
      <name val="Calibri"/>
      <family val="2"/>
      <scheme val="minor"/>
    </font>
    <font>
      <b/>
      <i/>
      <sz val="10"/>
      <color theme="0" tint="-0.499984740745262"/>
      <name val="Calibri"/>
      <family val="2"/>
      <scheme val="minor"/>
    </font>
    <font>
      <sz val="11"/>
      <name val="Calibri"/>
      <family val="2"/>
      <scheme val="minor"/>
    </font>
    <font>
      <b/>
      <i/>
      <sz val="11"/>
      <color theme="0" tint="-0.499984740745262"/>
      <name val="Calibri"/>
      <family val="2"/>
      <scheme val="minor"/>
    </font>
    <font>
      <i/>
      <sz val="8"/>
      <color theme="0" tint="-0.249977111117893"/>
      <name val="Calibri"/>
      <family val="2"/>
      <scheme val="minor"/>
    </font>
    <font>
      <b/>
      <u/>
      <sz val="11"/>
      <color theme="1"/>
      <name val="Calibri"/>
      <family val="2"/>
      <scheme val="minor"/>
    </font>
    <font>
      <b/>
      <sz val="11"/>
      <color rgb="FF000000"/>
      <name val="Calibri"/>
      <family val="2"/>
      <scheme val="minor"/>
    </font>
    <font>
      <i/>
      <sz val="11"/>
      <color theme="1"/>
      <name val="Calibri"/>
      <family val="2"/>
      <scheme val="minor"/>
    </font>
    <font>
      <i/>
      <sz val="11"/>
      <color theme="0" tint="-0.499984740745262"/>
      <name val="Calibri"/>
      <family val="2"/>
      <scheme val="minor"/>
    </font>
    <font>
      <sz val="8"/>
      <color rgb="FF000000"/>
      <name val="Tahoma"/>
      <family val="2"/>
    </font>
    <font>
      <sz val="11"/>
      <color rgb="FF000000"/>
      <name val="Calibri"/>
      <family val="2"/>
    </font>
    <font>
      <b/>
      <sz val="10"/>
      <color theme="1"/>
      <name val="Calibri"/>
      <family val="2"/>
      <scheme val="minor"/>
    </font>
    <font>
      <sz val="10"/>
      <color theme="1"/>
      <name val="Calibri"/>
      <family val="2"/>
      <scheme val="minor"/>
    </font>
    <font>
      <b/>
      <sz val="5.5"/>
      <color theme="1"/>
      <name val="Calibri"/>
      <family val="2"/>
      <scheme val="minor"/>
    </font>
    <font>
      <sz val="7"/>
      <color theme="1"/>
      <name val="Calibri"/>
      <family val="2"/>
      <scheme val="minor"/>
    </font>
    <font>
      <sz val="7"/>
      <color theme="1"/>
      <name val="Times New Roman"/>
      <family val="1"/>
    </font>
    <font>
      <b/>
      <sz val="7"/>
      <color theme="1"/>
      <name val="Calibri"/>
      <family val="2"/>
      <scheme val="minor"/>
    </font>
    <font>
      <sz val="9"/>
      <color theme="1"/>
      <name val="Calibri"/>
      <family val="2"/>
      <scheme val="minor"/>
    </font>
    <font>
      <b/>
      <i/>
      <sz val="11"/>
      <color theme="1"/>
      <name val="Calibri"/>
      <family val="2"/>
      <scheme val="minor"/>
    </font>
    <font>
      <sz val="10"/>
      <color theme="1"/>
      <name val="Times New Roman"/>
      <family val="1"/>
    </font>
    <font>
      <b/>
      <i/>
      <sz val="11"/>
      <color rgb="FF222222"/>
      <name val="Calibri"/>
      <family val="2"/>
      <scheme val="minor"/>
    </font>
    <font>
      <i/>
      <sz val="11"/>
      <color rgb="FF222222"/>
      <name val="Calibri"/>
      <family val="2"/>
      <scheme val="minor"/>
    </font>
    <font>
      <u/>
      <sz val="11"/>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59999389629810485"/>
        <bgColor theme="4" tint="0.79998168889431442"/>
      </patternFill>
    </fill>
    <fill>
      <patternFill patternType="solid">
        <fgColor theme="7" tint="0.39997558519241921"/>
        <bgColor indexed="64"/>
      </patternFill>
    </fill>
    <fill>
      <patternFill patternType="solid">
        <fgColor theme="9" tint="0.59999389629810485"/>
        <bgColor indexed="64"/>
      </patternFill>
    </fill>
    <fill>
      <patternFill patternType="solid">
        <fgColor rgb="FF357DAD"/>
        <bgColor indexed="64"/>
      </patternFill>
    </fill>
    <fill>
      <gradientFill>
        <stop position="0">
          <color rgb="FF357DAD"/>
        </stop>
        <stop position="1">
          <color theme="3" tint="-0.49803155613879818"/>
        </stop>
      </gradientFill>
    </fill>
    <fill>
      <patternFill patternType="solid">
        <fgColor theme="0"/>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BDAF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4" tint="0.59999389629810485"/>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B2B2B2"/>
      </left>
      <right style="thin">
        <color rgb="FFB2B2B2"/>
      </right>
      <top style="thin">
        <color rgb="FFB2B2B2"/>
      </top>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dotted">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style="thick">
        <color rgb="FF000000"/>
      </right>
      <top/>
      <bottom/>
      <diagonal/>
    </border>
    <border>
      <left style="thin">
        <color indexed="64"/>
      </left>
      <right style="thin">
        <color indexed="64"/>
      </right>
      <top/>
      <bottom style="medium">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7F7F7F"/>
      </top>
      <bottom/>
      <diagonal/>
    </border>
    <border>
      <left style="thin">
        <color rgb="FF7F7F7F"/>
      </left>
      <right/>
      <top/>
      <bottom style="thin">
        <color rgb="FF7F7F7F"/>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xf numFmtId="9" fontId="1" fillId="0" borderId="0" applyFont="0" applyFill="0" applyBorder="0" applyAlignment="0" applyProtection="0"/>
  </cellStyleXfs>
  <cellXfs count="303">
    <xf numFmtId="0" fontId="0" fillId="0" borderId="0" xfId="0"/>
    <xf numFmtId="0" fontId="0" fillId="0" borderId="0" xfId="0" applyAlignment="1">
      <alignment horizontal="center"/>
    </xf>
    <xf numFmtId="0" fontId="0" fillId="33" borderId="0" xfId="0" applyFill="1"/>
    <xf numFmtId="0" fontId="0" fillId="34" borderId="0" xfId="0" applyFill="1"/>
    <xf numFmtId="0" fontId="0" fillId="35" borderId="0" xfId="0" applyFill="1"/>
    <xf numFmtId="0" fontId="0" fillId="35" borderId="0" xfId="0" applyFill="1" applyAlignment="1">
      <alignment horizontal="center"/>
    </xf>
    <xf numFmtId="0" fontId="0" fillId="34" borderId="0" xfId="0" applyFill="1" applyAlignment="1">
      <alignment horizontal="center"/>
    </xf>
    <xf numFmtId="0" fontId="0" fillId="36" borderId="0" xfId="0" applyFill="1"/>
    <xf numFmtId="0" fontId="9" fillId="33" borderId="4" xfId="9" applyFill="1"/>
    <xf numFmtId="0" fontId="9" fillId="33" borderId="4" xfId="9" applyFill="1" applyAlignment="1">
      <alignment horizontal="center"/>
    </xf>
    <xf numFmtId="0" fontId="0" fillId="36" borderId="0" xfId="0" applyFill="1" applyBorder="1"/>
    <xf numFmtId="0" fontId="0" fillId="36" borderId="0" xfId="40" applyFont="1" applyFill="1"/>
    <xf numFmtId="0" fontId="0" fillId="36" borderId="0" xfId="0" applyFill="1" applyAlignment="1">
      <alignment wrapText="1"/>
    </xf>
    <xf numFmtId="9" fontId="0" fillId="34" borderId="0" xfId="0" applyNumberFormat="1" applyFill="1"/>
    <xf numFmtId="9" fontId="0" fillId="33" borderId="0" xfId="0" applyNumberFormat="1" applyFill="1"/>
    <xf numFmtId="0" fontId="0" fillId="36" borderId="0" xfId="0" applyFill="1" applyAlignment="1">
      <alignment horizontal="center"/>
    </xf>
    <xf numFmtId="0" fontId="0" fillId="33" borderId="0" xfId="0" applyFill="1" applyAlignment="1">
      <alignment horizontal="center"/>
    </xf>
    <xf numFmtId="0" fontId="0" fillId="36" borderId="0" xfId="0" applyFill="1" applyBorder="1" applyAlignment="1">
      <alignment horizontal="center"/>
    </xf>
    <xf numFmtId="0" fontId="17" fillId="0" borderId="0" xfId="0" applyFont="1"/>
    <xf numFmtId="0" fontId="21" fillId="40" borderId="0" xfId="0" applyFont="1" applyFill="1"/>
    <xf numFmtId="0" fontId="0" fillId="40" borderId="0" xfId="0" applyFill="1"/>
    <xf numFmtId="0" fontId="17" fillId="40" borderId="0" xfId="0" applyFont="1" applyFill="1"/>
    <xf numFmtId="0" fontId="0" fillId="0" borderId="0" xfId="0" applyFill="1" applyBorder="1"/>
    <xf numFmtId="0" fontId="22" fillId="40" borderId="0" xfId="0" applyFont="1" applyFill="1"/>
    <xf numFmtId="0" fontId="23" fillId="40" borderId="0" xfId="0" applyFont="1" applyFill="1"/>
    <xf numFmtId="0" fontId="23" fillId="42" borderId="0" xfId="0" applyFont="1" applyFill="1"/>
    <xf numFmtId="0" fontId="24" fillId="40" borderId="0" xfId="0" applyFont="1" applyFill="1" applyAlignment="1">
      <alignment vertical="top"/>
    </xf>
    <xf numFmtId="0" fontId="0" fillId="0" borderId="0" xfId="0" applyFill="1"/>
    <xf numFmtId="0" fontId="19" fillId="0" borderId="0" xfId="42"/>
    <xf numFmtId="0" fontId="17" fillId="0" borderId="0" xfId="0" applyFont="1" applyFill="1"/>
    <xf numFmtId="0" fontId="26" fillId="0" borderId="0" xfId="42" applyFont="1" applyFill="1" applyAlignment="1">
      <alignment horizontal="center" vertical="center"/>
    </xf>
    <xf numFmtId="0" fontId="0" fillId="0" borderId="0" xfId="0" applyAlignment="1">
      <alignment horizontal="right"/>
    </xf>
    <xf numFmtId="0" fontId="0" fillId="0" borderId="11" xfId="0" applyBorder="1" applyAlignment="1" applyProtection="1">
      <protection locked="0"/>
    </xf>
    <xf numFmtId="0" fontId="27" fillId="0" borderId="0" xfId="0" applyFont="1" applyBorder="1" applyAlignment="1">
      <alignment horizontal="left" vertical="top" indent="1"/>
    </xf>
    <xf numFmtId="0" fontId="27" fillId="0" borderId="0" xfId="0" applyFont="1" applyBorder="1" applyAlignment="1">
      <alignment vertical="top" wrapText="1"/>
    </xf>
    <xf numFmtId="0" fontId="0" fillId="0" borderId="0" xfId="0" applyFont="1"/>
    <xf numFmtId="0" fontId="0" fillId="0" borderId="11" xfId="0" applyBorder="1" applyAlignment="1" applyProtection="1"/>
    <xf numFmtId="0" fontId="0" fillId="0" borderId="0" xfId="0" applyBorder="1" applyAlignment="1"/>
    <xf numFmtId="0" fontId="0" fillId="0" borderId="11" xfId="0" applyBorder="1" applyAlignment="1">
      <alignment horizontal="center"/>
    </xf>
    <xf numFmtId="0" fontId="31" fillId="0" borderId="0" xfId="0" applyFont="1" applyBorder="1" applyAlignment="1">
      <alignment vertical="top" wrapText="1"/>
    </xf>
    <xf numFmtId="0" fontId="17" fillId="0" borderId="0" xfId="0" applyFont="1" applyAlignment="1">
      <alignment wrapText="1"/>
    </xf>
    <xf numFmtId="0" fontId="16" fillId="44" borderId="18" xfId="0" applyFont="1" applyFill="1" applyBorder="1" applyAlignment="1">
      <alignment horizontal="center" wrapText="1"/>
    </xf>
    <xf numFmtId="0" fontId="16" fillId="44" borderId="19" xfId="0" applyFont="1" applyFill="1" applyBorder="1" applyAlignment="1">
      <alignment horizontal="center" wrapText="1"/>
    </xf>
    <xf numFmtId="0" fontId="0" fillId="0" borderId="0" xfId="0" applyAlignment="1">
      <alignment wrapText="1"/>
    </xf>
    <xf numFmtId="0" fontId="16" fillId="0" borderId="0" xfId="0" applyFont="1" applyAlignment="1">
      <alignment horizontal="center"/>
    </xf>
    <xf numFmtId="0" fontId="0" fillId="0" borderId="0" xfId="0" applyFont="1" applyAlignment="1">
      <alignment vertical="top" wrapText="1"/>
    </xf>
    <xf numFmtId="0" fontId="16" fillId="36" borderId="0" xfId="0" applyFont="1" applyFill="1" applyAlignment="1"/>
    <xf numFmtId="0" fontId="32" fillId="36" borderId="0" xfId="0" applyFont="1" applyFill="1" applyAlignment="1"/>
    <xf numFmtId="0" fontId="0" fillId="45" borderId="20" xfId="0" applyFont="1" applyFill="1" applyBorder="1" applyAlignment="1" applyProtection="1">
      <alignment horizontal="center" vertical="center"/>
      <protection locked="0"/>
    </xf>
    <xf numFmtId="0" fontId="20" fillId="0" borderId="0" xfId="0" applyFont="1" applyAlignment="1">
      <alignment horizontal="left" vertical="center" wrapText="1"/>
    </xf>
    <xf numFmtId="0" fontId="0" fillId="0" borderId="0" xfId="0" applyFont="1" applyFill="1" applyBorder="1"/>
    <xf numFmtId="0" fontId="29" fillId="0" borderId="0" xfId="0" applyFont="1" applyFill="1" applyBorder="1"/>
    <xf numFmtId="0" fontId="0" fillId="45" borderId="21" xfId="0" applyFont="1" applyFill="1" applyBorder="1" applyAlignment="1" applyProtection="1">
      <alignment horizontal="center" vertical="center"/>
      <protection locked="0"/>
    </xf>
    <xf numFmtId="0" fontId="0" fillId="0" borderId="0" xfId="0" applyFont="1" applyFill="1" applyBorder="1" applyAlignment="1">
      <alignment horizontal="center"/>
    </xf>
    <xf numFmtId="0" fontId="0"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0" fontId="0" fillId="0" borderId="0" xfId="0" applyAlignment="1">
      <alignment horizontal="left" wrapText="1" indent="3"/>
    </xf>
    <xf numFmtId="0" fontId="17" fillId="0" borderId="0" xfId="0" applyFont="1" applyAlignment="1">
      <alignment vertical="center"/>
    </xf>
    <xf numFmtId="0" fontId="0" fillId="0" borderId="0" xfId="0" applyFont="1" applyAlignment="1">
      <alignment vertical="center"/>
    </xf>
    <xf numFmtId="0" fontId="35" fillId="0" borderId="0" xfId="0" applyFont="1" applyAlignment="1">
      <alignment vertical="center" wrapText="1"/>
    </xf>
    <xf numFmtId="0" fontId="16" fillId="0" borderId="0" xfId="0" applyFont="1" applyAlignment="1">
      <alignment horizontal="center" vertical="center"/>
    </xf>
    <xf numFmtId="0" fontId="0" fillId="0" borderId="22" xfId="0" applyBorder="1"/>
    <xf numFmtId="0" fontId="20" fillId="0" borderId="22" xfId="0" applyFont="1" applyBorder="1" applyAlignment="1">
      <alignment horizontal="left" vertical="center" wrapText="1"/>
    </xf>
    <xf numFmtId="0" fontId="0" fillId="0" borderId="22" xfId="0" applyFont="1" applyBorder="1"/>
    <xf numFmtId="0" fontId="0" fillId="44" borderId="20" xfId="0" applyFill="1" applyBorder="1" applyAlignment="1" applyProtection="1">
      <alignment horizontal="center" vertical="center"/>
      <protection locked="0"/>
    </xf>
    <xf numFmtId="0" fontId="20" fillId="0" borderId="22" xfId="0" applyFont="1" applyBorder="1" applyAlignment="1">
      <alignment vertical="center"/>
    </xf>
    <xf numFmtId="0" fontId="20" fillId="0" borderId="22" xfId="0" applyFont="1" applyBorder="1" applyAlignment="1">
      <alignment vertical="center" wrapText="1"/>
    </xf>
    <xf numFmtId="0" fontId="0" fillId="0" borderId="22" xfId="0" applyBorder="1" applyAlignment="1">
      <alignment vertical="center"/>
    </xf>
    <xf numFmtId="0" fontId="29" fillId="0" borderId="0" xfId="0" applyFont="1"/>
    <xf numFmtId="0" fontId="0" fillId="0" borderId="0" xfId="0" applyAlignment="1">
      <alignment vertical="center" wrapText="1"/>
    </xf>
    <xf numFmtId="0" fontId="16" fillId="46" borderId="0" xfId="0" applyFont="1" applyFill="1"/>
    <xf numFmtId="0" fontId="0" fillId="0" borderId="0" xfId="0" applyAlignment="1">
      <alignment vertical="center"/>
    </xf>
    <xf numFmtId="0" fontId="0" fillId="36" borderId="10" xfId="15" applyFont="1" applyFill="1" applyBorder="1" applyAlignment="1">
      <alignment vertical="center" wrapText="1"/>
    </xf>
    <xf numFmtId="0" fontId="14" fillId="37" borderId="0" xfId="0" applyFont="1" applyFill="1" applyBorder="1" applyAlignment="1">
      <alignment wrapText="1"/>
    </xf>
    <xf numFmtId="0" fontId="0" fillId="0" borderId="20" xfId="0" applyBorder="1"/>
    <xf numFmtId="0" fontId="0" fillId="0" borderId="18" xfId="0" applyBorder="1"/>
    <xf numFmtId="0" fontId="16" fillId="42" borderId="23" xfId="0" applyFont="1" applyFill="1" applyBorder="1" applyAlignment="1">
      <alignment horizontal="center"/>
    </xf>
    <xf numFmtId="0" fontId="16" fillId="42" borderId="11" xfId="0" applyFont="1" applyFill="1" applyBorder="1" applyAlignment="1">
      <alignment horizontal="center"/>
    </xf>
    <xf numFmtId="0" fontId="0" fillId="42" borderId="0" xfId="0" applyFill="1"/>
    <xf numFmtId="0" fontId="0" fillId="42" borderId="0" xfId="0" applyFill="1" applyBorder="1"/>
    <xf numFmtId="0" fontId="39" fillId="42" borderId="0" xfId="0" applyFont="1" applyFill="1" applyBorder="1" applyAlignment="1">
      <alignment horizontal="center"/>
    </xf>
    <xf numFmtId="0" fontId="16" fillId="34" borderId="20" xfId="0" applyFont="1" applyFill="1" applyBorder="1" applyAlignment="1"/>
    <xf numFmtId="0" fontId="38" fillId="34" borderId="20" xfId="0" applyFont="1" applyFill="1" applyBorder="1" applyAlignment="1">
      <alignment horizontal="center"/>
    </xf>
    <xf numFmtId="0" fontId="38" fillId="39" borderId="20" xfId="0" applyFont="1" applyFill="1" applyBorder="1" applyAlignment="1"/>
    <xf numFmtId="0" fontId="16" fillId="34" borderId="20" xfId="0" applyFont="1" applyFill="1" applyBorder="1"/>
    <xf numFmtId="0" fontId="0" fillId="0" borderId="0"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1" xfId="0" applyBorder="1" applyAlignment="1">
      <alignment horizontal="center"/>
    </xf>
    <xf numFmtId="0" fontId="0" fillId="0" borderId="33" xfId="0" applyBorder="1" applyAlignment="1">
      <alignment horizontal="center" vertical="center"/>
    </xf>
    <xf numFmtId="0" fontId="0" fillId="0" borderId="33" xfId="0" applyBorder="1" applyAlignment="1">
      <alignment vertical="center"/>
    </xf>
    <xf numFmtId="0" fontId="0" fillId="0" borderId="29" xfId="0" applyBorder="1" applyAlignment="1">
      <alignment horizontal="center"/>
    </xf>
    <xf numFmtId="0" fontId="0" fillId="0" borderId="0" xfId="0" applyBorder="1" applyAlignment="1">
      <alignment horizontal="center" vertical="center"/>
    </xf>
    <xf numFmtId="0" fontId="0" fillId="0" borderId="30" xfId="0" applyBorder="1" applyAlignment="1">
      <alignment vertical="center"/>
    </xf>
    <xf numFmtId="0" fontId="0" fillId="0" borderId="28" xfId="0" applyBorder="1" applyAlignment="1">
      <alignment vertical="center"/>
    </xf>
    <xf numFmtId="0" fontId="41" fillId="0" borderId="0" xfId="0" applyFont="1" applyBorder="1" applyAlignment="1">
      <alignment horizontal="left" vertical="top"/>
    </xf>
    <xf numFmtId="0" fontId="0" fillId="0" borderId="38" xfId="0" applyBorder="1" applyAlignment="1">
      <alignment horizontal="center" vertical="center"/>
    </xf>
    <xf numFmtId="0" fontId="0" fillId="0" borderId="38" xfId="0" applyBorder="1" applyAlignment="1">
      <alignment horizontal="center"/>
    </xf>
    <xf numFmtId="0" fontId="16" fillId="44" borderId="17" xfId="0" applyFont="1" applyFill="1" applyBorder="1" applyAlignment="1">
      <alignment vertical="center"/>
    </xf>
    <xf numFmtId="0" fontId="16" fillId="44" borderId="18" xfId="0" applyFont="1" applyFill="1" applyBorder="1" applyAlignment="1">
      <alignment vertical="center"/>
    </xf>
    <xf numFmtId="0" fontId="38" fillId="44" borderId="18" xfId="0" applyFont="1" applyFill="1" applyBorder="1" applyAlignment="1">
      <alignment horizontal="center" vertical="center" wrapText="1"/>
    </xf>
    <xf numFmtId="0" fontId="38" fillId="44" borderId="19" xfId="0" applyFont="1" applyFill="1" applyBorder="1" applyAlignment="1">
      <alignment horizontal="center" vertical="center" wrapText="1"/>
    </xf>
    <xf numFmtId="0" fontId="38" fillId="0" borderId="0" xfId="0" applyFont="1" applyBorder="1" applyAlignment="1">
      <alignment horizontal="left" vertical="top" wrapText="1"/>
    </xf>
    <xf numFmtId="0" fontId="45" fillId="46" borderId="0" xfId="0" applyFont="1" applyFill="1"/>
    <xf numFmtId="0" fontId="0" fillId="46" borderId="0" xfId="0" applyFill="1"/>
    <xf numFmtId="0" fontId="16" fillId="46" borderId="20" xfId="0" applyFont="1" applyFill="1" applyBorder="1" applyAlignment="1">
      <alignment horizontal="center"/>
    </xf>
    <xf numFmtId="0" fontId="0" fillId="35" borderId="29" xfId="0" applyFill="1" applyBorder="1"/>
    <xf numFmtId="0" fontId="1" fillId="31" borderId="29" xfId="40" applyBorder="1" applyAlignment="1">
      <alignment vertical="center"/>
    </xf>
    <xf numFmtId="0" fontId="1" fillId="31" borderId="29" xfId="40" applyBorder="1" applyAlignment="1">
      <alignment vertical="center" wrapText="1"/>
    </xf>
    <xf numFmtId="0" fontId="0" fillId="31" borderId="29" xfId="40" applyFont="1" applyBorder="1" applyAlignment="1">
      <alignment wrapText="1"/>
    </xf>
    <xf numFmtId="0" fontId="9" fillId="39" borderId="29" xfId="9" applyFill="1" applyBorder="1"/>
    <xf numFmtId="0" fontId="1" fillId="31" borderId="29" xfId="40" applyBorder="1"/>
    <xf numFmtId="0" fontId="0" fillId="33" borderId="29" xfId="0" applyFill="1" applyBorder="1" applyAlignment="1">
      <alignment vertical="center"/>
    </xf>
    <xf numFmtId="0" fontId="0" fillId="33" borderId="29" xfId="0" applyFill="1" applyBorder="1" applyAlignment="1">
      <alignment vertical="center" wrapText="1"/>
    </xf>
    <xf numFmtId="0" fontId="0" fillId="31" borderId="29" xfId="40" applyFont="1" applyBorder="1"/>
    <xf numFmtId="0" fontId="0" fillId="31" borderId="29" xfId="40" applyFont="1" applyBorder="1" applyAlignment="1">
      <alignment vertical="center"/>
    </xf>
    <xf numFmtId="0" fontId="0" fillId="0" borderId="29" xfId="0" applyBorder="1"/>
    <xf numFmtId="0" fontId="0" fillId="0" borderId="29" xfId="0" applyBorder="1" applyAlignment="1">
      <alignment vertical="center"/>
    </xf>
    <xf numFmtId="9" fontId="0" fillId="31" borderId="29" xfId="40" applyNumberFormat="1" applyFont="1" applyBorder="1" applyAlignment="1">
      <alignment vertical="center"/>
    </xf>
    <xf numFmtId="0" fontId="16" fillId="0" borderId="0" xfId="0" applyFont="1"/>
    <xf numFmtId="0" fontId="0" fillId="44" borderId="0" xfId="0" applyFill="1" applyAlignment="1">
      <alignment horizontal="center"/>
    </xf>
    <xf numFmtId="0" fontId="0" fillId="0" borderId="30" xfId="0" applyBorder="1"/>
    <xf numFmtId="0" fontId="0" fillId="39" borderId="29" xfId="0" applyFill="1" applyBorder="1"/>
    <xf numFmtId="0" fontId="9" fillId="33" borderId="29" xfId="9" applyFill="1" applyBorder="1" applyAlignment="1">
      <alignment vertical="center"/>
    </xf>
    <xf numFmtId="0" fontId="9" fillId="33" borderId="29" xfId="9" applyFill="1" applyBorder="1" applyAlignment="1">
      <alignment vertical="center" wrapText="1"/>
    </xf>
    <xf numFmtId="0" fontId="0" fillId="42" borderId="29" xfId="0" applyFill="1" applyBorder="1" applyAlignment="1">
      <alignment vertical="center"/>
    </xf>
    <xf numFmtId="0" fontId="0" fillId="42" borderId="0" xfId="0" applyFill="1" applyAlignment="1">
      <alignment vertical="center"/>
    </xf>
    <xf numFmtId="0" fontId="0" fillId="38" borderId="29" xfId="0" applyFill="1" applyBorder="1" applyAlignment="1">
      <alignment vertical="center"/>
    </xf>
    <xf numFmtId="9" fontId="0" fillId="38" borderId="29" xfId="0" applyNumberFormat="1" applyFill="1" applyBorder="1" applyAlignment="1">
      <alignment vertical="center"/>
    </xf>
    <xf numFmtId="0" fontId="0" fillId="38" borderId="29" xfId="0" applyFill="1" applyBorder="1" applyAlignment="1">
      <alignment vertical="center" wrapText="1"/>
    </xf>
    <xf numFmtId="0" fontId="0" fillId="33" borderId="29" xfId="15" applyFont="1" applyFill="1" applyBorder="1" applyAlignment="1">
      <alignment vertical="center"/>
    </xf>
    <xf numFmtId="0" fontId="0" fillId="33" borderId="29" xfId="15" applyFont="1" applyFill="1" applyBorder="1" applyAlignment="1">
      <alignment vertical="center" wrapText="1"/>
    </xf>
    <xf numFmtId="0" fontId="0" fillId="39" borderId="29" xfId="15" applyFont="1" applyFill="1" applyBorder="1" applyAlignment="1">
      <alignment vertical="center"/>
    </xf>
    <xf numFmtId="0" fontId="0" fillId="39" borderId="29" xfId="15" applyFont="1" applyFill="1" applyBorder="1" applyAlignment="1">
      <alignment vertical="center" wrapText="1"/>
    </xf>
    <xf numFmtId="0" fontId="0" fillId="31" borderId="29" xfId="40" applyFont="1" applyBorder="1" applyAlignment="1">
      <alignment vertical="center" wrapText="1"/>
    </xf>
    <xf numFmtId="0" fontId="9" fillId="39" borderId="29" xfId="9" applyFill="1" applyBorder="1" applyAlignment="1">
      <alignment wrapText="1"/>
    </xf>
    <xf numFmtId="0" fontId="1" fillId="31" borderId="29" xfId="40" applyBorder="1" applyAlignment="1">
      <alignment wrapText="1"/>
    </xf>
    <xf numFmtId="0" fontId="0" fillId="44" borderId="28" xfId="0" applyFill="1" applyBorder="1" applyAlignment="1">
      <alignment horizontal="center"/>
    </xf>
    <xf numFmtId="0" fontId="45" fillId="51" borderId="25" xfId="0" applyFont="1" applyFill="1" applyBorder="1" applyAlignment="1">
      <alignment vertical="center"/>
    </xf>
    <xf numFmtId="0" fontId="0" fillId="51" borderId="26" xfId="0" applyFill="1" applyBorder="1" applyAlignment="1">
      <alignment vertical="center"/>
    </xf>
    <xf numFmtId="0" fontId="16" fillId="51" borderId="26" xfId="0" applyFont="1" applyFill="1" applyBorder="1" applyAlignment="1">
      <alignment vertical="center" wrapText="1"/>
    </xf>
    <xf numFmtId="0" fontId="16" fillId="51" borderId="27" xfId="0" applyFont="1" applyFill="1" applyBorder="1" applyAlignment="1">
      <alignment vertical="center" wrapText="1"/>
    </xf>
    <xf numFmtId="0" fontId="0" fillId="35" borderId="29" xfId="0" applyFill="1" applyBorder="1" applyAlignment="1">
      <alignment vertical="center"/>
    </xf>
    <xf numFmtId="0" fontId="0" fillId="35" borderId="29" xfId="0" applyFill="1" applyBorder="1" applyAlignment="1">
      <alignment vertical="center" wrapText="1"/>
    </xf>
    <xf numFmtId="0" fontId="0" fillId="50" borderId="29" xfId="15" applyFont="1" applyFill="1" applyBorder="1" applyAlignment="1">
      <alignment vertical="center" wrapText="1"/>
    </xf>
    <xf numFmtId="0" fontId="0" fillId="50" borderId="29" xfId="0" applyFill="1" applyBorder="1" applyAlignment="1">
      <alignment vertical="center"/>
    </xf>
    <xf numFmtId="0" fontId="0" fillId="50" borderId="29" xfId="0" applyFill="1" applyBorder="1" applyAlignment="1">
      <alignment vertical="center" wrapText="1"/>
    </xf>
    <xf numFmtId="0" fontId="0" fillId="50" borderId="29" xfId="40" applyFont="1" applyFill="1" applyBorder="1" applyAlignment="1">
      <alignment vertical="center"/>
    </xf>
    <xf numFmtId="0" fontId="0" fillId="35" borderId="29" xfId="0" applyFill="1" applyBorder="1" applyAlignment="1">
      <alignment horizontal="center"/>
    </xf>
    <xf numFmtId="0" fontId="0" fillId="0" borderId="28" xfId="0" applyBorder="1"/>
    <xf numFmtId="0" fontId="0" fillId="33" borderId="29" xfId="0" applyFill="1" applyBorder="1" applyAlignment="1">
      <alignment horizontal="center" vertical="center"/>
    </xf>
    <xf numFmtId="0" fontId="0" fillId="35" borderId="29" xfId="0" applyFill="1" applyBorder="1" applyAlignment="1">
      <alignment wrapText="1"/>
    </xf>
    <xf numFmtId="0" fontId="0" fillId="0" borderId="0" xfId="0" applyAlignment="1"/>
    <xf numFmtId="0" fontId="9" fillId="34" borderId="39" xfId="9" applyFill="1" applyBorder="1" applyAlignment="1">
      <alignment wrapText="1"/>
    </xf>
    <xf numFmtId="0" fontId="9" fillId="34" borderId="39" xfId="9" applyFill="1" applyBorder="1"/>
    <xf numFmtId="0" fontId="9" fillId="33" borderId="40" xfId="9" applyFill="1" applyBorder="1" applyAlignment="1">
      <alignment wrapText="1"/>
    </xf>
    <xf numFmtId="0" fontId="9" fillId="33" borderId="40" xfId="9" applyFill="1" applyBorder="1"/>
    <xf numFmtId="0" fontId="1" fillId="34" borderId="29" xfId="40" applyFill="1" applyBorder="1" applyAlignment="1">
      <alignment wrapText="1"/>
    </xf>
    <xf numFmtId="0" fontId="1" fillId="34" borderId="29" xfId="40" applyFill="1" applyBorder="1"/>
    <xf numFmtId="0" fontId="0" fillId="34" borderId="29" xfId="40" applyFont="1" applyFill="1" applyBorder="1"/>
    <xf numFmtId="0" fontId="0" fillId="34" borderId="29" xfId="0" applyFill="1" applyBorder="1" applyAlignment="1">
      <alignment horizontal="right" wrapText="1"/>
    </xf>
    <xf numFmtId="0" fontId="0" fillId="34" borderId="29" xfId="0" applyFill="1" applyBorder="1"/>
    <xf numFmtId="0" fontId="0" fillId="35" borderId="29" xfId="0" applyFill="1" applyBorder="1" applyAlignment="1"/>
    <xf numFmtId="0" fontId="9" fillId="34" borderId="39" xfId="9" applyFill="1" applyBorder="1" applyAlignment="1"/>
    <xf numFmtId="0" fontId="0" fillId="34" borderId="29" xfId="40" applyFont="1" applyFill="1" applyBorder="1" applyAlignment="1"/>
    <xf numFmtId="0" fontId="0" fillId="34" borderId="29" xfId="0" applyFill="1" applyBorder="1" applyAlignment="1"/>
    <xf numFmtId="0" fontId="0" fillId="33" borderId="29" xfId="15" applyFont="1" applyFill="1" applyBorder="1" applyAlignment="1">
      <alignment horizontal="center" vertical="center"/>
    </xf>
    <xf numFmtId="0" fontId="0" fillId="50" borderId="29" xfId="0" applyFill="1" applyBorder="1" applyAlignment="1">
      <alignment horizontal="center" vertical="center"/>
    </xf>
    <xf numFmtId="0" fontId="1" fillId="31" borderId="0" xfId="40" applyAlignment="1">
      <alignment vertical="center"/>
    </xf>
    <xf numFmtId="0" fontId="1" fillId="31" borderId="0" xfId="40" applyAlignment="1">
      <alignment vertical="center" wrapText="1"/>
    </xf>
    <xf numFmtId="0" fontId="0" fillId="31" borderId="29" xfId="40" applyFont="1" applyBorder="1" applyAlignment="1">
      <alignment horizontal="right"/>
    </xf>
    <xf numFmtId="0" fontId="0" fillId="31" borderId="29" xfId="40" applyFont="1" applyBorder="1" applyAlignment="1">
      <alignment horizontal="right" vertical="center"/>
    </xf>
    <xf numFmtId="0" fontId="9" fillId="39" borderId="29" xfId="9" applyFill="1" applyBorder="1" applyAlignment="1">
      <alignment horizontal="right"/>
    </xf>
    <xf numFmtId="0" fontId="9" fillId="33" borderId="29" xfId="9" applyFill="1" applyBorder="1" applyAlignment="1">
      <alignment horizontal="right" vertical="center"/>
    </xf>
    <xf numFmtId="0" fontId="0" fillId="33" borderId="29" xfId="0" applyFill="1" applyBorder="1" applyAlignment="1">
      <alignment horizontal="right" vertical="center" wrapText="1"/>
    </xf>
    <xf numFmtId="0" fontId="0" fillId="33" borderId="29" xfId="15" applyFont="1" applyFill="1" applyBorder="1" applyAlignment="1">
      <alignment horizontal="right" vertical="center"/>
    </xf>
    <xf numFmtId="0" fontId="0" fillId="33" borderId="29" xfId="0" applyFill="1" applyBorder="1" applyAlignment="1">
      <alignment horizontal="right" vertical="center"/>
    </xf>
    <xf numFmtId="0" fontId="49" fillId="31" borderId="29" xfId="42" applyFont="1" applyFill="1" applyBorder="1" applyAlignment="1">
      <alignment horizontal="right" vertical="center"/>
    </xf>
    <xf numFmtId="0" fontId="29" fillId="31" borderId="29" xfId="40" applyFont="1" applyBorder="1" applyAlignment="1">
      <alignment horizontal="right" vertical="center"/>
    </xf>
    <xf numFmtId="0" fontId="19" fillId="31" borderId="29" xfId="42" applyFill="1" applyBorder="1" applyAlignment="1">
      <alignment horizontal="right" vertical="center"/>
    </xf>
    <xf numFmtId="0" fontId="0" fillId="38" borderId="29" xfId="0" applyFill="1" applyBorder="1" applyAlignment="1">
      <alignment horizontal="right" vertical="center"/>
    </xf>
    <xf numFmtId="0" fontId="49" fillId="34" borderId="39" xfId="42" applyFont="1" applyFill="1" applyBorder="1" applyAlignment="1">
      <alignment horizontal="right"/>
    </xf>
    <xf numFmtId="0" fontId="29" fillId="34" borderId="29" xfId="40" applyFont="1" applyFill="1" applyBorder="1" applyAlignment="1">
      <alignment horizontal="right"/>
    </xf>
    <xf numFmtId="0" fontId="9" fillId="34" borderId="39" xfId="9" applyFill="1" applyBorder="1" applyAlignment="1">
      <alignment horizontal="right"/>
    </xf>
    <xf numFmtId="0" fontId="0" fillId="34" borderId="29" xfId="40" applyFont="1" applyFill="1" applyBorder="1" applyAlignment="1">
      <alignment horizontal="right"/>
    </xf>
    <xf numFmtId="0" fontId="9" fillId="34" borderId="41" xfId="9" applyFill="1" applyBorder="1"/>
    <xf numFmtId="0" fontId="9" fillId="33" borderId="42" xfId="9" applyFill="1" applyBorder="1"/>
    <xf numFmtId="0" fontId="0" fillId="33" borderId="25" xfId="0" applyFill="1" applyBorder="1" applyAlignment="1">
      <alignment vertical="center"/>
    </xf>
    <xf numFmtId="0" fontId="0" fillId="33" borderId="25" xfId="0" applyFill="1" applyBorder="1" applyAlignment="1">
      <alignment vertical="center" wrapText="1"/>
    </xf>
    <xf numFmtId="0" fontId="0" fillId="33" borderId="25" xfId="15" applyFont="1" applyFill="1" applyBorder="1" applyAlignment="1">
      <alignment vertical="center" wrapText="1"/>
    </xf>
    <xf numFmtId="0" fontId="0" fillId="50" borderId="25" xfId="40" applyFont="1" applyFill="1" applyBorder="1" applyAlignment="1">
      <alignment vertical="center"/>
    </xf>
    <xf numFmtId="0" fontId="0" fillId="50" borderId="25" xfId="0" applyFill="1" applyBorder="1" applyAlignment="1">
      <alignment vertical="center" wrapText="1"/>
    </xf>
    <xf numFmtId="0" fontId="0" fillId="0" borderId="27" xfId="0" applyBorder="1" applyAlignment="1">
      <alignment vertical="center"/>
    </xf>
    <xf numFmtId="0" fontId="29" fillId="33" borderId="29" xfId="0" applyFont="1" applyFill="1" applyBorder="1" applyAlignment="1">
      <alignment horizontal="center" vertical="center"/>
    </xf>
    <xf numFmtId="0" fontId="0" fillId="38" borderId="28" xfId="0" applyFill="1" applyBorder="1" applyAlignment="1">
      <alignment vertical="center"/>
    </xf>
    <xf numFmtId="0" fontId="1" fillId="31" borderId="29" xfId="40" applyBorder="1" applyAlignment="1">
      <alignment horizontal="center"/>
    </xf>
    <xf numFmtId="0" fontId="0" fillId="31" borderId="29" xfId="40" applyFont="1" applyBorder="1" applyAlignment="1"/>
    <xf numFmtId="0" fontId="1" fillId="23" borderId="29" xfId="40" applyFill="1" applyBorder="1" applyAlignment="1">
      <alignment horizontal="center"/>
    </xf>
    <xf numFmtId="0" fontId="18" fillId="37" borderId="29" xfId="0" applyFont="1" applyFill="1" applyBorder="1" applyAlignment="1">
      <alignment wrapText="1"/>
    </xf>
    <xf numFmtId="0" fontId="18" fillId="37" borderId="29" xfId="0" applyFont="1" applyFill="1" applyBorder="1"/>
    <xf numFmtId="9" fontId="18" fillId="37" borderId="29" xfId="0" applyNumberFormat="1" applyFont="1" applyFill="1" applyBorder="1" applyAlignment="1">
      <alignment horizontal="left"/>
    </xf>
    <xf numFmtId="0" fontId="18" fillId="36" borderId="29" xfId="0" applyFont="1" applyFill="1" applyBorder="1" applyAlignment="1">
      <alignment wrapText="1"/>
    </xf>
    <xf numFmtId="0" fontId="18" fillId="36" borderId="29" xfId="0" applyFont="1" applyFill="1" applyBorder="1"/>
    <xf numFmtId="9" fontId="18" fillId="36" borderId="29" xfId="0" applyNumberFormat="1" applyFont="1" applyFill="1" applyBorder="1" applyAlignment="1">
      <alignment horizontal="left"/>
    </xf>
    <xf numFmtId="0" fontId="18" fillId="37" borderId="29" xfId="0" applyFont="1" applyFill="1" applyBorder="1" applyAlignment="1"/>
    <xf numFmtId="9" fontId="9" fillId="34" borderId="39" xfId="9" applyNumberFormat="1" applyFill="1" applyBorder="1"/>
    <xf numFmtId="0" fontId="29" fillId="34" borderId="39" xfId="9" applyFont="1" applyFill="1" applyBorder="1" applyAlignment="1">
      <alignment horizontal="right"/>
    </xf>
    <xf numFmtId="0" fontId="0" fillId="34" borderId="29" xfId="0" applyFill="1" applyBorder="1" applyAlignment="1">
      <alignment horizontal="right"/>
    </xf>
    <xf numFmtId="0" fontId="9" fillId="33" borderId="4" xfId="9" applyFill="1" applyAlignment="1">
      <alignment vertical="center"/>
    </xf>
    <xf numFmtId="0" fontId="9" fillId="33" borderId="40" xfId="9" applyFill="1" applyBorder="1" applyAlignment="1">
      <alignment vertical="center" wrapText="1"/>
    </xf>
    <xf numFmtId="0" fontId="9" fillId="33" borderId="40" xfId="9" applyFill="1" applyBorder="1" applyAlignment="1">
      <alignment vertical="center"/>
    </xf>
    <xf numFmtId="0" fontId="29" fillId="31" borderId="29" xfId="40" applyFont="1" applyBorder="1"/>
    <xf numFmtId="0" fontId="0" fillId="38" borderId="25" xfId="0" applyFill="1" applyBorder="1" applyAlignment="1">
      <alignment vertical="center"/>
    </xf>
    <xf numFmtId="0" fontId="29" fillId="31" borderId="29" xfId="40" applyFont="1" applyBorder="1" applyAlignment="1">
      <alignment vertical="center"/>
    </xf>
    <xf numFmtId="10" fontId="0" fillId="31" borderId="29" xfId="40" applyNumberFormat="1" applyFont="1" applyBorder="1" applyAlignment="1">
      <alignment vertical="center"/>
    </xf>
    <xf numFmtId="0" fontId="49" fillId="34" borderId="39" xfId="42" applyFont="1" applyFill="1" applyBorder="1"/>
    <xf numFmtId="0" fontId="29" fillId="34" borderId="29" xfId="40" applyFont="1" applyFill="1" applyBorder="1"/>
    <xf numFmtId="9" fontId="18" fillId="36" borderId="29" xfId="0" applyNumberFormat="1" applyFont="1" applyFill="1" applyBorder="1" applyAlignment="1">
      <alignment horizontal="right"/>
    </xf>
    <xf numFmtId="0" fontId="18" fillId="36" borderId="29" xfId="0" applyFont="1" applyFill="1" applyBorder="1" applyAlignment="1">
      <alignment horizontal="right"/>
    </xf>
    <xf numFmtId="0" fontId="18" fillId="37" borderId="29" xfId="0" applyFont="1" applyFill="1" applyBorder="1" applyAlignment="1">
      <alignment horizontal="right"/>
    </xf>
    <xf numFmtId="0" fontId="0" fillId="50" borderId="29" xfId="0" applyFill="1" applyBorder="1" applyAlignment="1">
      <alignment horizontal="right" vertical="center" wrapText="1"/>
    </xf>
    <xf numFmtId="0" fontId="48" fillId="0" borderId="0" xfId="0" applyFont="1" applyAlignment="1">
      <alignment horizontal="left" vertical="center" wrapText="1"/>
    </xf>
    <xf numFmtId="0" fontId="48" fillId="0" borderId="0" xfId="0" applyFont="1" applyAlignment="1">
      <alignment horizontal="left" wrapText="1"/>
    </xf>
    <xf numFmtId="0" fontId="0" fillId="0" borderId="0" xfId="0" applyAlignment="1">
      <alignment horizontal="left" vertical="center" wrapText="1"/>
    </xf>
    <xf numFmtId="0" fontId="0" fillId="0" borderId="32" xfId="0" applyBorder="1" applyAlignment="1">
      <alignment horizontal="left" vertical="center" wrapText="1"/>
    </xf>
    <xf numFmtId="0" fontId="43" fillId="39" borderId="17" xfId="0" applyFont="1" applyFill="1" applyBorder="1" applyAlignment="1">
      <alignment horizontal="center" vertical="center" wrapText="1"/>
    </xf>
    <xf numFmtId="0" fontId="43" fillId="39" borderId="18" xfId="0" applyFont="1" applyFill="1" applyBorder="1" applyAlignment="1">
      <alignment horizontal="center" vertical="center" wrapText="1"/>
    </xf>
    <xf numFmtId="0" fontId="16" fillId="46" borderId="17" xfId="0" applyFont="1" applyFill="1" applyBorder="1" applyAlignment="1">
      <alignment horizontal="left" vertical="center" wrapText="1"/>
    </xf>
    <xf numFmtId="0" fontId="16" fillId="46" borderId="18" xfId="0" applyFont="1" applyFill="1" applyBorder="1" applyAlignment="1">
      <alignment horizontal="left" vertical="center" wrapText="1"/>
    </xf>
    <xf numFmtId="0" fontId="16" fillId="46" borderId="19" xfId="0" applyFont="1" applyFill="1" applyBorder="1" applyAlignment="1">
      <alignment horizontal="left" vertical="center" wrapText="1"/>
    </xf>
    <xf numFmtId="0" fontId="41" fillId="0" borderId="0" xfId="0" applyFont="1" applyAlignment="1">
      <alignment horizontal="left" vertical="center" wrapText="1"/>
    </xf>
    <xf numFmtId="0" fontId="41" fillId="0" borderId="32" xfId="0" applyFont="1" applyBorder="1" applyAlignment="1">
      <alignment horizontal="left"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9" xfId="0" applyFont="1" applyBorder="1" applyAlignment="1">
      <alignment horizontal="center"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40" fillId="47" borderId="17" xfId="0" applyFont="1" applyFill="1" applyBorder="1" applyAlignment="1">
      <alignment horizontal="left" vertical="center"/>
    </xf>
    <xf numFmtId="0" fontId="40" fillId="47" borderId="18" xfId="0" applyFont="1" applyFill="1" applyBorder="1" applyAlignment="1">
      <alignment horizontal="left" vertical="center"/>
    </xf>
    <xf numFmtId="0" fontId="40" fillId="47" borderId="19" xfId="0" applyFont="1" applyFill="1" applyBorder="1" applyAlignment="1">
      <alignment horizontal="left" vertical="center"/>
    </xf>
    <xf numFmtId="0" fontId="39" fillId="0" borderId="0" xfId="0" applyFont="1" applyAlignment="1">
      <alignment horizontal="left" vertical="center" wrapText="1"/>
    </xf>
    <xf numFmtId="0" fontId="39" fillId="0" borderId="0" xfId="0" applyFont="1" applyAlignment="1">
      <alignment horizontal="left" vertical="top" wrapText="1"/>
    </xf>
    <xf numFmtId="0" fontId="41" fillId="0" borderId="0" xfId="0" applyFont="1" applyBorder="1" applyAlignment="1">
      <alignment horizontal="left" vertical="center" wrapText="1"/>
    </xf>
    <xf numFmtId="0" fontId="41" fillId="0" borderId="34" xfId="0" applyFont="1" applyBorder="1" applyAlignment="1">
      <alignment horizontal="left" vertical="top" wrapText="1"/>
    </xf>
    <xf numFmtId="0" fontId="41" fillId="0" borderId="0" xfId="0" applyFont="1" applyAlignment="1">
      <alignment horizontal="left" vertical="top" wrapText="1"/>
    </xf>
    <xf numFmtId="0" fontId="41" fillId="0" borderId="32" xfId="0" applyFont="1" applyBorder="1" applyAlignment="1">
      <alignment horizontal="left" vertical="top" wrapText="1"/>
    </xf>
    <xf numFmtId="0" fontId="40" fillId="47" borderId="34" xfId="0" applyFont="1" applyFill="1" applyBorder="1" applyAlignment="1">
      <alignment horizontal="left" vertical="center"/>
    </xf>
    <xf numFmtId="0" fontId="40" fillId="47" borderId="35" xfId="0" applyFont="1" applyFill="1" applyBorder="1" applyAlignment="1">
      <alignment horizontal="left" vertical="center"/>
    </xf>
    <xf numFmtId="0" fontId="41" fillId="0" borderId="36" xfId="0" applyFont="1" applyBorder="1" applyAlignment="1">
      <alignment horizontal="left" vertical="top" wrapText="1"/>
    </xf>
    <xf numFmtId="0" fontId="44" fillId="0" borderId="0" xfId="0" applyFont="1" applyAlignment="1">
      <alignment horizontal="left" vertical="top" wrapText="1"/>
    </xf>
    <xf numFmtId="0" fontId="44" fillId="0" borderId="0" xfId="0" applyFont="1" applyBorder="1" applyAlignment="1">
      <alignment horizontal="left" vertical="top" wrapText="1"/>
    </xf>
    <xf numFmtId="0" fontId="41" fillId="0" borderId="0" xfId="0" applyFont="1" applyBorder="1" applyAlignment="1">
      <alignment horizontal="left" vertical="top" wrapText="1"/>
    </xf>
    <xf numFmtId="0" fontId="41" fillId="0" borderId="37" xfId="0" applyFont="1" applyBorder="1" applyAlignment="1">
      <alignment horizontal="left" vertical="top"/>
    </xf>
    <xf numFmtId="0" fontId="41" fillId="0" borderId="0" xfId="0" applyFont="1" applyBorder="1" applyAlignment="1">
      <alignment horizontal="left" vertical="top"/>
    </xf>
    <xf numFmtId="0" fontId="16" fillId="48" borderId="25" xfId="0" applyFont="1" applyFill="1" applyBorder="1" applyAlignment="1">
      <alignment horizontal="center"/>
    </xf>
    <xf numFmtId="0" fontId="16" fillId="48" borderId="26" xfId="0" applyFont="1" applyFill="1" applyBorder="1" applyAlignment="1">
      <alignment horizontal="center"/>
    </xf>
    <xf numFmtId="0" fontId="16" fillId="48" borderId="27" xfId="0" applyFont="1" applyFill="1" applyBorder="1" applyAlignment="1">
      <alignment horizontal="center"/>
    </xf>
    <xf numFmtId="0" fontId="39" fillId="0" borderId="0" xfId="0" applyFont="1" applyAlignment="1">
      <alignment horizontal="left" vertical="top"/>
    </xf>
    <xf numFmtId="0" fontId="38" fillId="39" borderId="25" xfId="0" applyFont="1" applyFill="1" applyBorder="1" applyAlignment="1">
      <alignment horizontal="center"/>
    </xf>
    <xf numFmtId="0" fontId="38" fillId="39" borderId="26" xfId="0" applyFont="1" applyFill="1" applyBorder="1" applyAlignment="1">
      <alignment horizontal="center"/>
    </xf>
    <xf numFmtId="0" fontId="38" fillId="39" borderId="27" xfId="0" applyFont="1" applyFill="1" applyBorder="1" applyAlignment="1">
      <alignment horizontal="center"/>
    </xf>
    <xf numFmtId="0" fontId="0" fillId="0" borderId="0" xfId="0" applyAlignment="1">
      <alignment horizontal="left"/>
    </xf>
    <xf numFmtId="0" fontId="43" fillId="39" borderId="23" xfId="0" applyFont="1" applyFill="1" applyBorder="1" applyAlignment="1">
      <alignment horizontal="center" vertical="center" wrapText="1"/>
    </xf>
    <xf numFmtId="0" fontId="43" fillId="39" borderId="11" xfId="0" applyFont="1" applyFill="1" applyBorder="1" applyAlignment="1">
      <alignment horizontal="center" vertical="center" wrapText="1"/>
    </xf>
    <xf numFmtId="0" fontId="16" fillId="49" borderId="0" xfId="0" applyFont="1" applyFill="1" applyBorder="1" applyAlignment="1">
      <alignment horizontal="left" vertical="top"/>
    </xf>
    <xf numFmtId="0" fontId="39" fillId="0" borderId="0" xfId="0" applyFont="1" applyBorder="1" applyAlignment="1">
      <alignment horizontal="left" vertical="top" wrapText="1"/>
    </xf>
    <xf numFmtId="0" fontId="38" fillId="0" borderId="0" xfId="0" applyFont="1" applyBorder="1" applyAlignment="1">
      <alignment horizontal="left" vertical="top" wrapText="1"/>
    </xf>
    <xf numFmtId="0" fontId="0" fillId="41" borderId="0" xfId="0" applyFill="1" applyAlignment="1">
      <alignment horizontal="center"/>
    </xf>
    <xf numFmtId="0" fontId="0" fillId="41" borderId="0" xfId="0" applyFill="1" applyBorder="1" applyAlignment="1">
      <alignment horizontal="center"/>
    </xf>
    <xf numFmtId="0" fontId="25" fillId="43" borderId="0" xfId="0" applyFont="1" applyFill="1" applyAlignment="1">
      <alignment horizontal="center"/>
    </xf>
    <xf numFmtId="0" fontId="29" fillId="0" borderId="0" xfId="0" applyFont="1" applyBorder="1" applyAlignment="1">
      <alignment horizontal="center" wrapText="1"/>
    </xf>
    <xf numFmtId="0" fontId="29" fillId="0" borderId="12" xfId="0" applyFont="1" applyBorder="1" applyAlignment="1">
      <alignment horizontal="center" wrapText="1"/>
    </xf>
    <xf numFmtId="0" fontId="30" fillId="0" borderId="0" xfId="0" applyFont="1" applyBorder="1" applyAlignment="1" applyProtection="1">
      <alignment horizontal="left" vertical="center" wrapText="1" indent="1"/>
    </xf>
    <xf numFmtId="9" fontId="29" fillId="0" borderId="13" xfId="43" applyFont="1" applyBorder="1" applyAlignment="1">
      <alignment horizontal="center" vertical="center" wrapText="1"/>
    </xf>
    <xf numFmtId="9" fontId="29" fillId="0" borderId="14" xfId="43" applyFont="1" applyBorder="1" applyAlignment="1">
      <alignment horizontal="center" vertical="center" wrapText="1"/>
    </xf>
    <xf numFmtId="9" fontId="29" fillId="0" borderId="15" xfId="43" applyFont="1" applyBorder="1" applyAlignment="1">
      <alignment horizontal="center" vertical="center" wrapText="1"/>
    </xf>
    <xf numFmtId="9" fontId="29" fillId="0" borderId="16" xfId="43" applyFont="1" applyBorder="1" applyAlignment="1">
      <alignment horizontal="center" vertical="center" wrapText="1"/>
    </xf>
    <xf numFmtId="0" fontId="0" fillId="0" borderId="0" xfId="0" applyAlignment="1">
      <alignment horizontal="left" wrapText="1"/>
    </xf>
    <xf numFmtId="0" fontId="16" fillId="44" borderId="17" xfId="0" applyFont="1" applyFill="1" applyBorder="1" applyAlignment="1">
      <alignment horizontal="left" wrapText="1"/>
    </xf>
    <xf numFmtId="0" fontId="16" fillId="44" borderId="18" xfId="0" applyFont="1" applyFill="1" applyBorder="1" applyAlignment="1">
      <alignment horizontal="left" wrapText="1"/>
    </xf>
    <xf numFmtId="0" fontId="0" fillId="0" borderId="0" xfId="0" applyFont="1" applyAlignment="1">
      <alignment horizontal="left" vertical="top" wrapText="1"/>
    </xf>
    <xf numFmtId="0" fontId="20"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Alignment="1">
      <alignment horizontal="left" wrapText="1"/>
    </xf>
    <xf numFmtId="0" fontId="20" fillId="0" borderId="0" xfId="0" applyFont="1" applyFill="1" applyBorder="1" applyAlignment="1">
      <alignment horizontal="left" vertical="center" wrapText="1"/>
    </xf>
    <xf numFmtId="0" fontId="35" fillId="0" borderId="0" xfId="0" applyFont="1" applyAlignment="1">
      <alignment horizontal="left" vertical="center" wrapText="1"/>
    </xf>
    <xf numFmtId="0" fontId="0" fillId="0" borderId="0" xfId="0" applyAlignment="1">
      <alignment horizontal="left" wrapText="1" indent="3"/>
    </xf>
    <xf numFmtId="0" fontId="20" fillId="0" borderId="0" xfId="0" applyFont="1" applyFill="1" applyBorder="1" applyAlignment="1">
      <alignment horizontal="left" vertical="center" wrapText="1" indent="3"/>
    </xf>
    <xf numFmtId="0" fontId="0" fillId="0" borderId="0" xfId="0" applyFont="1" applyFill="1" applyBorder="1" applyAlignment="1">
      <alignment horizontal="left" vertical="center" wrapText="1" indent="3"/>
    </xf>
    <xf numFmtId="0" fontId="0" fillId="0" borderId="0" xfId="0" applyFont="1" applyFill="1" applyBorder="1" applyAlignment="1">
      <alignment horizontal="left" vertical="center" wrapText="1"/>
    </xf>
    <xf numFmtId="0" fontId="16" fillId="48" borderId="23" xfId="0" applyFont="1" applyFill="1" applyBorder="1" applyAlignment="1">
      <alignment horizontal="center"/>
    </xf>
    <xf numFmtId="0" fontId="16" fillId="48" borderId="11" xfId="0" applyFont="1" applyFill="1" applyBorder="1" applyAlignment="1">
      <alignment horizontal="center"/>
    </xf>
    <xf numFmtId="0" fontId="16" fillId="48" borderId="24" xfId="0" applyFont="1" applyFill="1" applyBorder="1" applyAlignment="1">
      <alignment horizontal="center"/>
    </xf>
    <xf numFmtId="0" fontId="16" fillId="34" borderId="17" xfId="0" applyFont="1" applyFill="1" applyBorder="1" applyAlignment="1">
      <alignment horizontal="center"/>
    </xf>
    <xf numFmtId="0" fontId="16" fillId="34" borderId="18" xfId="0" applyFont="1" applyFill="1" applyBorder="1" applyAlignment="1">
      <alignment horizontal="center"/>
    </xf>
    <xf numFmtId="0" fontId="38" fillId="39" borderId="17" xfId="0" applyFont="1" applyFill="1" applyBorder="1" applyAlignment="1">
      <alignment horizontal="center"/>
    </xf>
    <xf numFmtId="0" fontId="38" fillId="39" borderId="18" xfId="0" applyFont="1"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39">
    <dxf>
      <alignment textRotation="0" wrapText="0" indent="0" justifyLastLine="0" shrinkToFit="0" readingOrder="0"/>
    </dxf>
    <dxf>
      <alignment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textRotation="0" wrapText="0" indent="0" justifyLastLine="0" shrinkToFit="0" readingOrder="0"/>
    </dxf>
    <dxf>
      <alignment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numFmt numFmtId="0" formatCode="General"/>
    </dxf>
    <dxf>
      <alignment textRotation="0" wrapText="0" indent="0" justifyLastLine="0" shrinkToFit="0" readingOrder="0"/>
    </dxf>
    <dxf>
      <alignment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textRotation="0" wrapText="0" indent="0" justifyLastLine="0" shrinkToFit="0" readingOrder="0"/>
    </dxf>
    <dxf>
      <alignment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theme="0"/>
      </font>
      <fill>
        <patternFill>
          <bgColor theme="0"/>
        </patternFill>
      </fill>
      <border>
        <left/>
        <right/>
        <top/>
        <bottom/>
        <vertical/>
        <horizontal/>
      </border>
    </dxf>
    <dxf>
      <border>
        <left/>
        <right/>
        <top/>
        <bottom style="dotted">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right/>
        <top/>
        <bottom style="dotted">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EBDAF0"/>
      <color rgb="FFB94C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590550</xdr:colOff>
          <xdr:row>22</xdr:row>
          <xdr:rowOff>228600</xdr:rowOff>
        </xdr:from>
        <xdr:to>
          <xdr:col>9</xdr:col>
          <xdr:colOff>590550</xdr:colOff>
          <xdr:row>24</xdr:row>
          <xdr:rowOff>50800</xdr:rowOff>
        </xdr:to>
        <xdr:sp macro="" textlink="">
          <xdr:nvSpPr>
            <xdr:cNvPr id="6145" name="YesToAll" hidden="1">
              <a:extLst>
                <a:ext uri="{63B3BB69-23CF-44E3-9099-C40C66FF867C}">
                  <a14:compatExt spid="_x0000_s6145"/>
                </a:ext>
                <a:ext uri="{FF2B5EF4-FFF2-40B4-BE49-F238E27FC236}">
                  <a16:creationId xmlns:a16="http://schemas.microsoft.com/office/drawing/2014/main" id="{00000000-0008-0000-07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 to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12</xdr:row>
          <xdr:rowOff>50800</xdr:rowOff>
        </xdr:from>
        <xdr:to>
          <xdr:col>11</xdr:col>
          <xdr:colOff>0</xdr:colOff>
          <xdr:row>14</xdr:row>
          <xdr:rowOff>165100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700-000019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twoCellAnchor>
    <xdr:from>
      <xdr:col>3</xdr:col>
      <xdr:colOff>60798</xdr:colOff>
      <xdr:row>11</xdr:row>
      <xdr:rowOff>10133</xdr:rowOff>
    </xdr:from>
    <xdr:to>
      <xdr:col>16383</xdr:col>
      <xdr:colOff>0</xdr:colOff>
      <xdr:row>19</xdr:row>
      <xdr:rowOff>10133</xdr:rowOff>
    </xdr:to>
    <xdr:sp macro="" textlink="">
      <xdr:nvSpPr>
        <xdr:cNvPr id="4" name="CoverBox">
          <a:extLst>
            <a:ext uri="{FF2B5EF4-FFF2-40B4-BE49-F238E27FC236}">
              <a16:creationId xmlns:a16="http://schemas.microsoft.com/office/drawing/2014/main" id="{00000000-0008-0000-0700-000002000000}"/>
            </a:ext>
          </a:extLst>
        </xdr:cNvPr>
        <xdr:cNvSpPr/>
      </xdr:nvSpPr>
      <xdr:spPr>
        <a:xfrm>
          <a:off x="6175848" y="308583"/>
          <a:ext cx="7908452" cy="958850"/>
        </a:xfrm>
        <a:prstGeom prst="rect">
          <a:avLst/>
        </a:prstGeom>
        <a:noFill/>
        <a:ln>
          <a:noFill/>
        </a:ln>
        <a:extLst>
          <a:ext uri="{909E8E84-426E-40DD-AFC4-6F175D3DCCD1}">
            <a14:hiddenFill xmlns:a14="http://schemas.microsoft.com/office/drawing/2010/main">
              <a:solidFill>
                <a:srgbClr val="FFFFFF"/>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120650</xdr:colOff>
          <xdr:row>0</xdr:row>
          <xdr:rowOff>0</xdr:rowOff>
        </xdr:from>
        <xdr:to>
          <xdr:col>15</xdr:col>
          <xdr:colOff>533400</xdr:colOff>
          <xdr:row>38</xdr:row>
          <xdr:rowOff>165100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agate%20Backup%20Plus%20Drive/2019%20Working%20files/Scoring%20Tools/NEW%20Project%20Scoring%20Sheets%20for%20R%20&amp;%20R/NEW%20project%20Thresholds%20based%20on%20HUD%202019%20In%20EXCE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leslie\Documents\NEW%20Project%20Scoring%20Sheets%20for%20R%20&amp;%20R\NEW%20project%20Thresholds%20based%20on%20HUD%202019%20In%20EXCE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TOOL"/>
      <sheetName val="TOOL RESOURCES"/>
      <sheetName val="RAW HIC DATA"/>
      <sheetName val="LIST OF PROJECTS TO BE REVIEWED"/>
      <sheetName val="CUSTOMIZE RATING CRITERIA"/>
      <sheetName val="RENEW. + EXP. RATING TOOL"/>
      <sheetName val="NEW PROJECT THRESHOLD Criteria"/>
      <sheetName val="Funding Analysis Widget Ideas"/>
      <sheetName val="NEW Project Records"/>
      <sheetName val="RENEWAL Project Records"/>
      <sheetName val="TEMPLATES"/>
      <sheetName val="INDIVIDUALLY RATABLE PROJECTS"/>
      <sheetName val="NEW project Thresholds based on"/>
    </sheetNames>
    <definedNames>
      <definedName name="Funding_Requested"/>
      <definedName name="Private_Funding"/>
      <definedName name="Public_Funding"/>
      <definedName name="SaveCurrentProject"/>
      <definedName name="Yes_To_All_Thresholds"/>
    </definedNames>
    <sheetDataSet>
      <sheetData sheetId="0" refreshError="1"/>
      <sheetData sheetId="1" refreshError="1"/>
      <sheetData sheetId="2" refreshError="1"/>
      <sheetData sheetId="3" refreshError="1"/>
      <sheetData sheetId="4">
        <row r="22">
          <cell r="G22" t="str">
            <v>X</v>
          </cell>
          <cell r="I22" t="str">
            <v>Coordinated Entry Participation</v>
          </cell>
        </row>
        <row r="24">
          <cell r="G24" t="str">
            <v>X</v>
          </cell>
          <cell r="I24" t="str">
            <v>Housing First and/or Low Barrier Implementation</v>
          </cell>
        </row>
        <row r="26">
          <cell r="G26" t="str">
            <v>X</v>
          </cell>
          <cell r="I26" t="str">
            <v>Documented, secured minimum match</v>
          </cell>
        </row>
        <row r="28">
          <cell r="G28" t="str">
            <v>X</v>
          </cell>
          <cell r="I28" t="str">
            <v>Project has reasonable costs per permanent housing exit, as defined locally</v>
          </cell>
        </row>
        <row r="30">
          <cell r="G30" t="str">
            <v>X</v>
          </cell>
          <cell r="I30" t="str">
            <v>Project is financially feasible</v>
          </cell>
        </row>
        <row r="32">
          <cell r="G32" t="str">
            <v>X</v>
          </cell>
          <cell r="I32" t="str">
            <v>Applicant is active CoC participant</v>
          </cell>
        </row>
        <row r="34">
          <cell r="G34" t="str">
            <v>X</v>
          </cell>
          <cell r="I34" t="str">
            <v>Application is complete and data are consistent</v>
          </cell>
        </row>
        <row r="36">
          <cell r="I36" t="str">
            <v>Data quality at or above 90%</v>
          </cell>
        </row>
        <row r="38">
          <cell r="I38" t="str">
            <v>Bed/unit utilization rate at or above 90%</v>
          </cell>
        </row>
        <row r="40">
          <cell r="G40" t="str">
            <v>X</v>
          </cell>
          <cell r="I40" t="str">
            <v>Acceptable organizational audit/financial review</v>
          </cell>
        </row>
        <row r="42">
          <cell r="G42" t="str">
            <v>X</v>
          </cell>
          <cell r="I42" t="str">
            <v>Documented organizational financial stability</v>
          </cell>
        </row>
        <row r="44">
          <cell r="I44" t="str">
            <v>My test requirement</v>
          </cell>
        </row>
        <row r="46">
          <cell r="I46" t="str">
            <v>My second test requirement</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RATING CRITERIA"/>
    </sheetNames>
    <sheetDataSet>
      <sheetData sheetId="0" refreshError="1"/>
    </sheetDataSet>
  </externalBook>
</externalLink>
</file>

<file path=xl/tables/table1.xml><?xml version="1.0" encoding="utf-8"?>
<table xmlns="http://schemas.openxmlformats.org/spreadsheetml/2006/main" id="1" name="Table22" displayName="Table22" ref="A1:M29" totalsRowShown="0">
  <autoFilter ref="A1:M29"/>
  <tableColumns count="13">
    <tableColumn id="2" name="Category" dataDxfId="32"/>
    <tableColumn id="3" name="Criteria" dataDxfId="31"/>
    <tableColumn id="5" name="Project_Type" dataDxfId="30"/>
    <tableColumn id="6" name="Max Points Possible" dataDxfId="29"/>
    <tableColumn id="7" name="Points Awarded" dataDxfId="28"/>
    <tableColumn id="8" name="Benchmark for full Points" dataDxfId="27"/>
    <tableColumn id="10" name="Partial Benchmark 2 (50-99%)" dataDxfId="26"/>
    <tableColumn id="4" name="Partial Benchmark 3 (less than 50%)" dataDxfId="25"/>
    <tableColumn id="13" name="Data _Source" dataDxfId="24"/>
    <tableColumn id="1" name="Points Full Benchmark " dataDxfId="23"/>
    <tableColumn id="9" name="Points Benchmark 2" dataDxfId="22"/>
    <tableColumn id="11" name="Points Benchmark 3" dataDxfId="21"/>
    <tableColumn id="15" name=" " dataDxfId="20"/>
  </tableColumns>
  <tableStyleInfo name="TableStyleLight2" showFirstColumn="0" showLastColumn="0" showRowStripes="1" showColumnStripes="0"/>
</table>
</file>

<file path=xl/tables/table2.xml><?xml version="1.0" encoding="utf-8"?>
<table xmlns="http://schemas.openxmlformats.org/spreadsheetml/2006/main" id="2" name="Table2" displayName="Table2" ref="A1:L29" totalsRowShown="0" headerRowDxfId="19">
  <autoFilter ref="A1:L29"/>
  <tableColumns count="12">
    <tableColumn id="2" name="Category"/>
    <tableColumn id="3" name="Criteria"/>
    <tableColumn id="5" name="Project_Type" dataDxfId="18"/>
    <tableColumn id="6" name="Max Points Possible" dataDxfId="17"/>
    <tableColumn id="7" name="Points Awarded"/>
    <tableColumn id="8" name="Benchmark for full Points" dataDxfId="16"/>
    <tableColumn id="10" name="Partial Benchmark 2  (50-99% benchmark)"/>
    <tableColumn id="13" name="Partial Benchmark 3 (less than 50% benchmark"/>
    <tableColumn id="1" name="Data _Source"/>
    <tableColumn id="4" name="Points Full Benchmark "/>
    <tableColumn id="9" name="Points Benchmark 2"/>
    <tableColumn id="11" name="Points Benchmark 3"/>
  </tableColumns>
  <tableStyleInfo name="TableStyleLight2" showFirstColumn="0" showLastColumn="0" showRowStripes="1" showColumnStripes="0"/>
</table>
</file>

<file path=xl/tables/table3.xml><?xml version="1.0" encoding="utf-8"?>
<table xmlns="http://schemas.openxmlformats.org/spreadsheetml/2006/main" id="5" name="Table26" displayName="Table26" ref="A1:M29" totalsRowShown="0" headerRowDxfId="15">
  <autoFilter ref="A1:M29"/>
  <tableColumns count="13">
    <tableColumn id="2" name="Category"/>
    <tableColumn id="3" name="Criteria"/>
    <tableColumn id="5" name="Project_Type" dataDxfId="14"/>
    <tableColumn id="6" name="Max Points Possible" dataDxfId="13"/>
    <tableColumn id="7" name="Points Awarded"/>
    <tableColumn id="8" name="Benchmark for full Points" dataDxfId="12"/>
    <tableColumn id="10" name="Partial Benchmark 2  (50-99%)"/>
    <tableColumn id="13" name="Partial Benchmark 3 &lt;50%)"/>
    <tableColumn id="1" name="Data _Source"/>
    <tableColumn id="4" name="Points Full Benchmark "/>
    <tableColumn id="9" name="Points Benchmark 2"/>
    <tableColumn id="11" name="Points Benchmark 3"/>
    <tableColumn id="12" name="Points Benchmark 4" dataDxfId="11"/>
  </tableColumns>
  <tableStyleInfo name="TableStyleLight2" showFirstColumn="0" showLastColumn="0" showRowStripes="1" showColumnStripes="0"/>
</table>
</file>

<file path=xl/tables/table4.xml><?xml version="1.0" encoding="utf-8"?>
<table xmlns="http://schemas.openxmlformats.org/spreadsheetml/2006/main" id="6" name="Table27" displayName="Table27" ref="A1:L29" totalsRowShown="0" headerRowDxfId="10">
  <autoFilter ref="A1:L29"/>
  <tableColumns count="12">
    <tableColumn id="2" name="Category"/>
    <tableColumn id="3" name="Criteria"/>
    <tableColumn id="5" name="Project_Type" dataDxfId="9"/>
    <tableColumn id="6" name="Max Points Possible" dataDxfId="8"/>
    <tableColumn id="7" name="Points Awarded"/>
    <tableColumn id="8" name="Benchmark for full Points (100%)" dataDxfId="7"/>
    <tableColumn id="10" name="Partial Benchmark 2  (50-99%)"/>
    <tableColumn id="13" name="Partial Benchmark 3 (&lt;50%)"/>
    <tableColumn id="1" name="Data _Source"/>
    <tableColumn id="4" name="Points Full Benchmark "/>
    <tableColumn id="9" name="Points Benchmark 2"/>
    <tableColumn id="11" name="Points Benchmark 3"/>
  </tableColumns>
  <tableStyleInfo name="TableStyleLight2" showFirstColumn="0" showLastColumn="0" showRowStripes="1" showColumnStripes="0"/>
</table>
</file>

<file path=xl/tables/table5.xml><?xml version="1.0" encoding="utf-8"?>
<table xmlns="http://schemas.openxmlformats.org/spreadsheetml/2006/main" id="3" name="Table224" displayName="Table224" ref="A1:K25" totalsRowShown="0" headerRowDxfId="6">
  <autoFilter ref="A1:K25"/>
  <tableColumns count="11">
    <tableColumn id="2" name="Criteria"/>
    <tableColumn id="3" name="Project_Type"/>
    <tableColumn id="5" name="Max Points Possible" dataDxfId="5"/>
    <tableColumn id="6" name="Points Awarded" dataDxfId="4"/>
    <tableColumn id="7" name="Benchmark for full Points"/>
    <tableColumn id="8" name="Partial Benchmark @ 2/3 benchmark "/>
    <tableColumn id="10" name="Partial Benchmark 1/3 "/>
    <tableColumn id="13" name="Data _Source"/>
    <tableColumn id="1" name="Points Full Benchmark "/>
    <tableColumn id="4" name="Points 2/3 Benchmark"/>
    <tableColumn id="9" name="Points 1/3 Benchmark"/>
  </tableColumns>
  <tableStyleInfo name="TableStyleLight2" showFirstColumn="0" showLastColumn="0" showRowStripes="1" showColumnStripes="0"/>
</table>
</file>

<file path=xl/tables/table6.xml><?xml version="1.0" encoding="utf-8"?>
<table xmlns="http://schemas.openxmlformats.org/spreadsheetml/2006/main" id="4" name="Table275" displayName="Table275" ref="A1:L29" totalsRowShown="0" headerRowDxfId="3">
  <autoFilter ref="A1:L29"/>
  <tableColumns count="12">
    <tableColumn id="2" name="Category"/>
    <tableColumn id="3" name="Criteria"/>
    <tableColumn id="5" name="Project_Type" dataDxfId="2"/>
    <tableColumn id="6" name="Max Points Possible" dataDxfId="1"/>
    <tableColumn id="7" name="Points Awarded"/>
    <tableColumn id="8" name="Benchmark for full Points (100%)" dataDxfId="0"/>
    <tableColumn id="10" name="Partial Benchmark 2  (50-99%)"/>
    <tableColumn id="13" name="Partial Benchmark 3 (&lt;50%)"/>
    <tableColumn id="1" name="Data _Source"/>
    <tableColumn id="4" name="Points Full Benchmark "/>
    <tableColumn id="9" name="Points Benchmark 2"/>
    <tableColumn id="11" name="Points Benchmark 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hyperlink" Target="mailto:10@%3e=50%2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mailto:10@%3e=50%25"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mailto:10@%3e=50%25"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mailto:10@%3e=50%25"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topLeftCell="A2" workbookViewId="0">
      <selection activeCell="A7" sqref="A7"/>
    </sheetView>
  </sheetViews>
  <sheetFormatPr defaultRowHeight="14.5" x14ac:dyDescent="0.35"/>
  <cols>
    <col min="1" max="1" width="93.453125" customWidth="1"/>
  </cols>
  <sheetData>
    <row r="1" spans="1:1" ht="43.5" x14ac:dyDescent="0.35">
      <c r="A1" s="70" t="s">
        <v>280</v>
      </c>
    </row>
    <row r="2" spans="1:1" x14ac:dyDescent="0.35">
      <c r="A2" s="70"/>
    </row>
    <row r="3" spans="1:1" ht="72.5" x14ac:dyDescent="0.35">
      <c r="A3" s="70" t="s">
        <v>296</v>
      </c>
    </row>
    <row r="4" spans="1:1" x14ac:dyDescent="0.35">
      <c r="A4" s="70"/>
    </row>
    <row r="5" spans="1:1" ht="43.5" x14ac:dyDescent="0.35">
      <c r="A5" s="70" t="s">
        <v>284</v>
      </c>
    </row>
    <row r="6" spans="1:1" x14ac:dyDescent="0.35">
      <c r="A6" s="70"/>
    </row>
    <row r="7" spans="1:1" ht="58" x14ac:dyDescent="0.35">
      <c r="A7" s="70" t="s">
        <v>317</v>
      </c>
    </row>
    <row r="8" spans="1:1" x14ac:dyDescent="0.35">
      <c r="A8" s="70"/>
    </row>
    <row r="9" spans="1:1" x14ac:dyDescent="0.35">
      <c r="A9" s="70" t="s">
        <v>281</v>
      </c>
    </row>
    <row r="10" spans="1:1" x14ac:dyDescent="0.35">
      <c r="A10" s="70"/>
    </row>
    <row r="11" spans="1:1" ht="43.5" x14ac:dyDescent="0.35">
      <c r="A11" s="43" t="s">
        <v>279</v>
      </c>
    </row>
    <row r="12" spans="1:1" x14ac:dyDescent="0.35">
      <c r="A12" s="43"/>
    </row>
    <row r="13" spans="1:1" x14ac:dyDescent="0.35">
      <c r="A13" s="43" t="s">
        <v>282</v>
      </c>
    </row>
    <row r="14" spans="1:1" x14ac:dyDescent="0.35">
      <c r="A14" s="43"/>
    </row>
    <row r="15" spans="1:1" ht="29" x14ac:dyDescent="0.35">
      <c r="A15" s="43" t="s">
        <v>283</v>
      </c>
    </row>
    <row r="17" spans="1:1" ht="29" x14ac:dyDescent="0.35">
      <c r="A17" s="70" t="s">
        <v>297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B22" zoomScale="91" workbookViewId="0">
      <selection activeCell="G23" sqref="G23"/>
    </sheetView>
  </sheetViews>
  <sheetFormatPr defaultRowHeight="14.5" x14ac:dyDescent="0.35"/>
  <cols>
    <col min="1" max="1" width="26.26953125" bestFit="1" customWidth="1"/>
    <col min="2" max="2" width="46.81640625" customWidth="1"/>
    <col min="3" max="3" width="11.08984375" customWidth="1"/>
    <col min="4" max="4" width="9.7265625" customWidth="1"/>
    <col min="5" max="5" width="8.54296875" customWidth="1"/>
    <col min="6" max="6" width="11.6328125" customWidth="1"/>
    <col min="7" max="7" width="13.453125" customWidth="1"/>
    <col min="8" max="8" width="11.81640625" customWidth="1"/>
    <col min="9" max="9" width="35.453125" customWidth="1"/>
    <col min="10" max="10" width="10.6328125" customWidth="1"/>
    <col min="11" max="11" width="11" customWidth="1"/>
    <col min="12" max="12" width="10.08984375" customWidth="1"/>
  </cols>
  <sheetData>
    <row r="1" spans="1:13" ht="46" customHeight="1" x14ac:dyDescent="0.35">
      <c r="A1" t="s">
        <v>0</v>
      </c>
      <c r="B1" t="s">
        <v>1</v>
      </c>
      <c r="C1" t="s">
        <v>2</v>
      </c>
      <c r="D1" s="43" t="s">
        <v>278</v>
      </c>
      <c r="E1" s="43" t="s">
        <v>273</v>
      </c>
      <c r="F1" s="157" t="s">
        <v>412</v>
      </c>
      <c r="G1" s="43" t="s">
        <v>382</v>
      </c>
      <c r="H1" s="43" t="s">
        <v>413</v>
      </c>
      <c r="I1" t="s">
        <v>253</v>
      </c>
      <c r="J1" s="43" t="s">
        <v>234</v>
      </c>
      <c r="K1" s="43" t="s">
        <v>330</v>
      </c>
      <c r="L1" s="43" t="s">
        <v>331</v>
      </c>
    </row>
    <row r="2" spans="1:13" s="72" customFormat="1" x14ac:dyDescent="0.35">
      <c r="A2" s="111" t="s">
        <v>48</v>
      </c>
      <c r="B2" s="111" t="s">
        <v>257</v>
      </c>
      <c r="C2" s="153" t="s">
        <v>436</v>
      </c>
      <c r="D2" s="156">
        <v>0</v>
      </c>
      <c r="E2" s="111" t="s">
        <v>55</v>
      </c>
      <c r="F2" s="167" t="s">
        <v>4</v>
      </c>
      <c r="G2" s="111" t="s">
        <v>55</v>
      </c>
      <c r="H2" s="111" t="s">
        <v>55</v>
      </c>
      <c r="I2" s="111" t="s">
        <v>258</v>
      </c>
      <c r="J2" s="121">
        <v>0</v>
      </c>
      <c r="K2" s="121">
        <v>0</v>
      </c>
      <c r="L2" s="121">
        <v>0</v>
      </c>
      <c r="M2" s="154"/>
    </row>
    <row r="3" spans="1:13" x14ac:dyDescent="0.35">
      <c r="A3" s="111" t="s">
        <v>48</v>
      </c>
      <c r="B3" s="111" t="s">
        <v>7</v>
      </c>
      <c r="C3" s="153" t="s">
        <v>436</v>
      </c>
      <c r="D3" s="156">
        <v>0</v>
      </c>
      <c r="E3" s="111" t="s">
        <v>55</v>
      </c>
      <c r="F3" s="167" t="s">
        <v>4</v>
      </c>
      <c r="G3" s="111"/>
      <c r="H3" s="111"/>
      <c r="I3" s="111" t="s">
        <v>59</v>
      </c>
      <c r="J3" s="121">
        <v>0</v>
      </c>
      <c r="K3" s="121">
        <v>0</v>
      </c>
      <c r="L3" s="121">
        <v>0</v>
      </c>
      <c r="M3" s="121"/>
    </row>
    <row r="4" spans="1:13" x14ac:dyDescent="0.35">
      <c r="A4" s="111" t="s">
        <v>48</v>
      </c>
      <c r="B4" s="111" t="s">
        <v>8</v>
      </c>
      <c r="C4" s="153" t="s">
        <v>436</v>
      </c>
      <c r="D4" s="156">
        <v>0</v>
      </c>
      <c r="E4" s="111" t="s">
        <v>55</v>
      </c>
      <c r="F4" s="167" t="s">
        <v>4</v>
      </c>
      <c r="G4" s="111"/>
      <c r="H4" s="111"/>
      <c r="I4" s="111" t="s">
        <v>62</v>
      </c>
      <c r="J4" s="121">
        <v>0</v>
      </c>
      <c r="K4" s="121">
        <v>0</v>
      </c>
      <c r="L4" s="121">
        <v>0</v>
      </c>
      <c r="M4" s="121"/>
    </row>
    <row r="5" spans="1:13" x14ac:dyDescent="0.35">
      <c r="A5" s="111" t="s">
        <v>48</v>
      </c>
      <c r="B5" s="111" t="s">
        <v>10</v>
      </c>
      <c r="C5" s="153" t="s">
        <v>436</v>
      </c>
      <c r="D5" s="156">
        <v>0</v>
      </c>
      <c r="E5" s="111" t="s">
        <v>55</v>
      </c>
      <c r="F5" s="167" t="s">
        <v>4</v>
      </c>
      <c r="G5" s="111"/>
      <c r="H5" s="111"/>
      <c r="I5" s="111" t="s">
        <v>302</v>
      </c>
      <c r="J5" s="121">
        <v>0</v>
      </c>
      <c r="K5" s="121">
        <v>0</v>
      </c>
      <c r="L5" s="121">
        <v>0</v>
      </c>
      <c r="M5" s="121"/>
    </row>
    <row r="6" spans="1:13" ht="29" x14ac:dyDescent="0.35">
      <c r="A6" s="147" t="s">
        <v>48</v>
      </c>
      <c r="B6" s="148" t="s">
        <v>85</v>
      </c>
      <c r="C6" s="153" t="s">
        <v>436</v>
      </c>
      <c r="D6" s="148">
        <v>0</v>
      </c>
      <c r="E6" s="147" t="s">
        <v>55</v>
      </c>
      <c r="F6" s="147" t="s">
        <v>4</v>
      </c>
      <c r="G6" s="147"/>
      <c r="H6" s="147"/>
      <c r="I6" s="147" t="s">
        <v>84</v>
      </c>
      <c r="J6" s="121">
        <v>0</v>
      </c>
      <c r="K6" s="121">
        <v>0</v>
      </c>
      <c r="L6" s="121">
        <v>0</v>
      </c>
      <c r="M6" s="121"/>
    </row>
    <row r="7" spans="1:13" ht="29" x14ac:dyDescent="0.35">
      <c r="A7" s="147" t="s">
        <v>48</v>
      </c>
      <c r="B7" s="147" t="s">
        <v>276</v>
      </c>
      <c r="C7" s="153" t="s">
        <v>436</v>
      </c>
      <c r="D7" s="148">
        <v>0</v>
      </c>
      <c r="E7" s="147"/>
      <c r="F7" s="147" t="s">
        <v>4</v>
      </c>
      <c r="G7" s="147"/>
      <c r="H7" s="147"/>
      <c r="I7" s="148" t="s">
        <v>275</v>
      </c>
      <c r="J7" s="121">
        <v>0</v>
      </c>
      <c r="K7" s="121">
        <v>0</v>
      </c>
      <c r="L7" s="121">
        <v>0</v>
      </c>
      <c r="M7" s="121"/>
    </row>
    <row r="8" spans="1:13" x14ac:dyDescent="0.35">
      <c r="A8" s="112" t="s">
        <v>12</v>
      </c>
      <c r="B8" s="139" t="s">
        <v>13</v>
      </c>
      <c r="C8" s="153" t="s">
        <v>436</v>
      </c>
      <c r="D8" s="158">
        <v>25</v>
      </c>
      <c r="E8" s="159"/>
      <c r="F8" s="168" t="s">
        <v>441</v>
      </c>
      <c r="G8" s="220" t="s">
        <v>442</v>
      </c>
      <c r="H8" s="159" t="s">
        <v>443</v>
      </c>
      <c r="I8" s="190" t="s">
        <v>324</v>
      </c>
      <c r="J8" s="121">
        <v>25</v>
      </c>
      <c r="K8" s="121">
        <v>12.5</v>
      </c>
      <c r="L8" s="121">
        <v>0</v>
      </c>
    </row>
    <row r="9" spans="1:13" x14ac:dyDescent="0.35">
      <c r="A9" s="140" t="s">
        <v>15</v>
      </c>
      <c r="B9" s="115" t="s">
        <v>307</v>
      </c>
      <c r="C9" s="153" t="s">
        <v>436</v>
      </c>
      <c r="D9" s="162">
        <v>5</v>
      </c>
      <c r="E9" s="163"/>
      <c r="F9" s="169" t="s">
        <v>438</v>
      </c>
      <c r="G9" s="221" t="s">
        <v>439</v>
      </c>
      <c r="H9" s="164" t="s">
        <v>440</v>
      </c>
      <c r="I9" s="159" t="s">
        <v>324</v>
      </c>
      <c r="J9" s="121">
        <v>5</v>
      </c>
      <c r="K9" s="121">
        <v>2.5</v>
      </c>
      <c r="L9" s="121">
        <v>0</v>
      </c>
    </row>
    <row r="10" spans="1:13" ht="29" x14ac:dyDescent="0.35">
      <c r="A10" s="141" t="s">
        <v>16</v>
      </c>
      <c r="B10" s="141" t="s">
        <v>17</v>
      </c>
      <c r="C10" s="153" t="s">
        <v>436</v>
      </c>
      <c r="D10" s="162">
        <v>2</v>
      </c>
      <c r="E10" s="163"/>
      <c r="F10" s="169" t="s">
        <v>293</v>
      </c>
      <c r="G10" s="164" t="s">
        <v>360</v>
      </c>
      <c r="H10" s="164" t="s">
        <v>444</v>
      </c>
      <c r="I10" s="164" t="s">
        <v>326</v>
      </c>
      <c r="J10" s="121">
        <v>2</v>
      </c>
      <c r="K10" s="121">
        <v>1</v>
      </c>
      <c r="L10" s="121">
        <v>0</v>
      </c>
    </row>
    <row r="11" spans="1:13" ht="29" x14ac:dyDescent="0.35">
      <c r="A11" s="141" t="s">
        <v>16</v>
      </c>
      <c r="B11" s="141" t="s">
        <v>20</v>
      </c>
      <c r="C11" s="153" t="s">
        <v>436</v>
      </c>
      <c r="D11" s="162">
        <v>2</v>
      </c>
      <c r="E11" s="163"/>
      <c r="F11" s="169" t="s">
        <v>336</v>
      </c>
      <c r="G11" s="164" t="s">
        <v>398</v>
      </c>
      <c r="H11" s="164" t="s">
        <v>399</v>
      </c>
      <c r="I11" s="164" t="s">
        <v>326</v>
      </c>
      <c r="J11" s="121">
        <v>2</v>
      </c>
      <c r="K11" s="121">
        <v>1</v>
      </c>
      <c r="L11" s="121">
        <v>0</v>
      </c>
    </row>
    <row r="12" spans="1:13" ht="29" x14ac:dyDescent="0.35">
      <c r="A12" s="141" t="s">
        <v>16</v>
      </c>
      <c r="B12" s="141" t="s">
        <v>22</v>
      </c>
      <c r="C12" s="153" t="s">
        <v>436</v>
      </c>
      <c r="D12" s="162">
        <v>3</v>
      </c>
      <c r="E12" s="163"/>
      <c r="F12" s="169" t="s">
        <v>445</v>
      </c>
      <c r="G12" s="164" t="s">
        <v>446</v>
      </c>
      <c r="H12" s="164" t="s">
        <v>447</v>
      </c>
      <c r="I12" s="164" t="s">
        <v>326</v>
      </c>
      <c r="J12" s="121">
        <v>3</v>
      </c>
      <c r="K12" s="121">
        <v>1.5</v>
      </c>
      <c r="L12" s="121">
        <v>0</v>
      </c>
    </row>
    <row r="13" spans="1:13" ht="29" x14ac:dyDescent="0.35">
      <c r="A13" s="141" t="s">
        <v>16</v>
      </c>
      <c r="B13" s="141" t="s">
        <v>25</v>
      </c>
      <c r="C13" s="153" t="s">
        <v>436</v>
      </c>
      <c r="D13" s="165">
        <v>3</v>
      </c>
      <c r="E13" s="166"/>
      <c r="F13" s="170" t="s">
        <v>419</v>
      </c>
      <c r="G13" s="166" t="s">
        <v>420</v>
      </c>
      <c r="H13" s="166" t="s">
        <v>421</v>
      </c>
      <c r="I13" s="164" t="s">
        <v>326</v>
      </c>
      <c r="J13" s="121">
        <v>3</v>
      </c>
      <c r="K13" s="121">
        <v>1.5</v>
      </c>
      <c r="L13" s="121">
        <v>0</v>
      </c>
    </row>
    <row r="14" spans="1:13" ht="29" x14ac:dyDescent="0.35">
      <c r="A14" s="8" t="s">
        <v>27</v>
      </c>
      <c r="B14" s="8" t="s">
        <v>11</v>
      </c>
      <c r="C14" s="153" t="s">
        <v>436</v>
      </c>
      <c r="D14" s="160">
        <v>5</v>
      </c>
      <c r="E14" s="161"/>
      <c r="F14" s="160" t="s">
        <v>377</v>
      </c>
      <c r="G14" s="160" t="s">
        <v>378</v>
      </c>
      <c r="H14" s="160" t="s">
        <v>376</v>
      </c>
      <c r="I14" s="191" t="s">
        <v>64</v>
      </c>
      <c r="J14" s="121">
        <v>5</v>
      </c>
      <c r="K14" s="121">
        <v>2.5</v>
      </c>
      <c r="L14" s="121">
        <v>0</v>
      </c>
    </row>
    <row r="15" spans="1:13" ht="43.5" x14ac:dyDescent="0.35">
      <c r="A15" s="117" t="s">
        <v>27</v>
      </c>
      <c r="B15" s="118" t="s">
        <v>169</v>
      </c>
      <c r="C15" s="153" t="s">
        <v>436</v>
      </c>
      <c r="D15" s="118">
        <v>5</v>
      </c>
      <c r="E15" s="117"/>
      <c r="F15" s="117" t="s">
        <v>170</v>
      </c>
      <c r="G15" s="118" t="s">
        <v>312</v>
      </c>
      <c r="H15" s="118" t="s">
        <v>311</v>
      </c>
      <c r="I15" s="192" t="s">
        <v>171</v>
      </c>
      <c r="J15" s="121">
        <v>5</v>
      </c>
      <c r="K15" s="121">
        <v>2.5</v>
      </c>
      <c r="L15" s="121">
        <v>0</v>
      </c>
    </row>
    <row r="16" spans="1:13" x14ac:dyDescent="0.35">
      <c r="A16" s="117" t="s">
        <v>27</v>
      </c>
      <c r="B16" s="118" t="s">
        <v>320</v>
      </c>
      <c r="C16" s="153" t="s">
        <v>436</v>
      </c>
      <c r="D16" s="118">
        <v>4</v>
      </c>
      <c r="E16" s="117"/>
      <c r="F16" s="117" t="s">
        <v>170</v>
      </c>
      <c r="G16" s="118" t="s">
        <v>313</v>
      </c>
      <c r="H16" s="118"/>
      <c r="I16" s="118" t="s">
        <v>322</v>
      </c>
      <c r="J16" s="122">
        <v>4</v>
      </c>
      <c r="K16" s="122">
        <v>2</v>
      </c>
      <c r="L16" s="122">
        <v>0</v>
      </c>
      <c r="M16" s="122"/>
    </row>
    <row r="17" spans="1:13" ht="29" x14ac:dyDescent="0.35">
      <c r="A17" s="117" t="s">
        <v>27</v>
      </c>
      <c r="B17" s="118" t="s">
        <v>314</v>
      </c>
      <c r="C17" s="153" t="s">
        <v>436</v>
      </c>
      <c r="D17" s="118">
        <v>2</v>
      </c>
      <c r="E17" s="117"/>
      <c r="F17" s="117" t="s">
        <v>267</v>
      </c>
      <c r="G17" s="118" t="s">
        <v>294</v>
      </c>
      <c r="H17" s="118"/>
      <c r="I17" s="118" t="s">
        <v>323</v>
      </c>
      <c r="J17" s="122">
        <v>2</v>
      </c>
      <c r="K17" s="122">
        <v>1</v>
      </c>
      <c r="L17" s="122">
        <v>0</v>
      </c>
      <c r="M17" s="122"/>
    </row>
    <row r="18" spans="1:13" s="72" customFormat="1" ht="29" x14ac:dyDescent="0.35">
      <c r="A18" s="135" t="s">
        <v>27</v>
      </c>
      <c r="B18" s="136" t="s">
        <v>29</v>
      </c>
      <c r="C18" s="153" t="s">
        <v>436</v>
      </c>
      <c r="D18" s="136">
        <v>12</v>
      </c>
      <c r="E18" s="135"/>
      <c r="F18" s="135" t="s">
        <v>335</v>
      </c>
      <c r="G18" s="135" t="s">
        <v>379</v>
      </c>
      <c r="H18" s="136" t="s">
        <v>425</v>
      </c>
      <c r="I18" s="136" t="s">
        <v>71</v>
      </c>
      <c r="J18" s="122">
        <v>12</v>
      </c>
      <c r="K18" s="122">
        <v>6</v>
      </c>
      <c r="L18" s="122">
        <v>0</v>
      </c>
    </row>
    <row r="19" spans="1:13" s="72" customFormat="1" ht="29" x14ac:dyDescent="0.35">
      <c r="A19" s="136" t="s">
        <v>319</v>
      </c>
      <c r="B19" s="136" t="s">
        <v>81</v>
      </c>
      <c r="C19" s="153" t="s">
        <v>436</v>
      </c>
      <c r="D19" s="136">
        <v>15</v>
      </c>
      <c r="E19" s="135"/>
      <c r="F19" s="135" t="s">
        <v>426</v>
      </c>
      <c r="G19" s="135" t="s">
        <v>427</v>
      </c>
      <c r="H19" s="136" t="s">
        <v>428</v>
      </c>
      <c r="I19" s="136" t="s">
        <v>327</v>
      </c>
      <c r="J19" s="122">
        <v>15</v>
      </c>
      <c r="K19" s="122">
        <v>7.5</v>
      </c>
      <c r="L19" s="122">
        <v>0</v>
      </c>
    </row>
    <row r="20" spans="1:13" ht="29" x14ac:dyDescent="0.35">
      <c r="A20" s="118" t="s">
        <v>264</v>
      </c>
      <c r="B20" s="117" t="s">
        <v>89</v>
      </c>
      <c r="C20" s="153" t="s">
        <v>436</v>
      </c>
      <c r="D20" s="118">
        <v>4</v>
      </c>
      <c r="E20" s="117"/>
      <c r="F20" s="117" t="s">
        <v>69</v>
      </c>
      <c r="G20" s="117" t="s">
        <v>396</v>
      </c>
      <c r="H20" s="117" t="s">
        <v>397</v>
      </c>
      <c r="I20" s="117" t="s">
        <v>70</v>
      </c>
      <c r="J20" s="122">
        <v>4</v>
      </c>
      <c r="K20" s="122">
        <v>0</v>
      </c>
      <c r="L20" s="122">
        <v>0</v>
      </c>
    </row>
    <row r="21" spans="1:13" ht="29" x14ac:dyDescent="0.35">
      <c r="A21" s="116" t="s">
        <v>32</v>
      </c>
      <c r="B21" s="141" t="s">
        <v>33</v>
      </c>
      <c r="C21" s="153" t="s">
        <v>436</v>
      </c>
      <c r="D21" s="141">
        <v>5</v>
      </c>
      <c r="E21" s="116"/>
      <c r="F21" s="201" t="s">
        <v>341</v>
      </c>
      <c r="G21" s="216" t="s">
        <v>448</v>
      </c>
      <c r="H21" s="119" t="s">
        <v>449</v>
      </c>
      <c r="I21" s="119" t="s">
        <v>324</v>
      </c>
      <c r="J21" s="121">
        <v>5</v>
      </c>
      <c r="K21" s="121">
        <v>2.5</v>
      </c>
      <c r="L21" s="121">
        <v>0</v>
      </c>
    </row>
    <row r="22" spans="1:13" ht="29" x14ac:dyDescent="0.35">
      <c r="A22" s="116" t="s">
        <v>32</v>
      </c>
      <c r="B22" s="141" t="s">
        <v>35</v>
      </c>
      <c r="C22" s="153" t="s">
        <v>436</v>
      </c>
      <c r="D22" s="141">
        <v>5</v>
      </c>
      <c r="E22" s="116"/>
      <c r="F22" s="201" t="s">
        <v>450</v>
      </c>
      <c r="G22" s="119" t="s">
        <v>451</v>
      </c>
      <c r="H22" s="119" t="s">
        <v>452</v>
      </c>
      <c r="I22" s="119" t="s">
        <v>324</v>
      </c>
      <c r="J22" s="121">
        <v>5</v>
      </c>
      <c r="K22" s="121">
        <v>2.5</v>
      </c>
      <c r="L22" s="121">
        <v>0</v>
      </c>
    </row>
    <row r="23" spans="1:13" ht="29" x14ac:dyDescent="0.35">
      <c r="A23" s="116" t="s">
        <v>32</v>
      </c>
      <c r="B23" s="141" t="s">
        <v>38</v>
      </c>
      <c r="C23" s="153" t="s">
        <v>436</v>
      </c>
      <c r="D23" s="141">
        <v>5</v>
      </c>
      <c r="E23" s="116"/>
      <c r="F23" s="201" t="s">
        <v>445</v>
      </c>
      <c r="G23" s="119" t="s">
        <v>446</v>
      </c>
      <c r="H23" s="119" t="s">
        <v>447</v>
      </c>
      <c r="I23" s="119" t="s">
        <v>324</v>
      </c>
      <c r="J23" s="121">
        <v>5</v>
      </c>
      <c r="K23" s="121">
        <v>2.5</v>
      </c>
      <c r="L23" s="121">
        <v>0</v>
      </c>
    </row>
    <row r="24" spans="1:13" ht="32" customHeight="1" x14ac:dyDescent="0.35">
      <c r="A24" s="134" t="s">
        <v>261</v>
      </c>
      <c r="B24" s="132" t="s">
        <v>52</v>
      </c>
      <c r="C24" s="153" t="s">
        <v>436</v>
      </c>
      <c r="D24" s="203">
        <v>1</v>
      </c>
      <c r="E24" s="204"/>
      <c r="F24" s="205">
        <f xml:space="preserve"> 100%</f>
        <v>1</v>
      </c>
      <c r="G24" s="204"/>
      <c r="H24" s="204"/>
      <c r="I24" s="204" t="s">
        <v>326</v>
      </c>
      <c r="J24" s="121">
        <v>1</v>
      </c>
      <c r="K24" s="121">
        <v>0.5</v>
      </c>
      <c r="L24" s="121">
        <v>0</v>
      </c>
    </row>
    <row r="25" spans="1:13" ht="29" x14ac:dyDescent="0.35">
      <c r="A25" s="134" t="s">
        <v>262</v>
      </c>
      <c r="B25" s="132" t="s">
        <v>168</v>
      </c>
      <c r="C25" s="153" t="s">
        <v>436</v>
      </c>
      <c r="D25" s="206">
        <v>1</v>
      </c>
      <c r="E25" s="207"/>
      <c r="F25" s="208">
        <v>1</v>
      </c>
      <c r="G25" s="222">
        <v>0.5</v>
      </c>
      <c r="H25" s="223" t="s">
        <v>405</v>
      </c>
      <c r="I25" s="204" t="s">
        <v>328</v>
      </c>
      <c r="J25" s="121">
        <v>1</v>
      </c>
      <c r="K25" s="121">
        <v>0.5</v>
      </c>
      <c r="L25" s="121">
        <v>0</v>
      </c>
    </row>
    <row r="26" spans="1:13" ht="29" x14ac:dyDescent="0.35">
      <c r="A26" s="134" t="s">
        <v>263</v>
      </c>
      <c r="B26" s="132" t="s">
        <v>256</v>
      </c>
      <c r="C26" s="153" t="s">
        <v>436</v>
      </c>
      <c r="D26" s="203">
        <v>1</v>
      </c>
      <c r="E26" s="209"/>
      <c r="F26" s="205" t="s">
        <v>315</v>
      </c>
      <c r="G26" s="224" t="s">
        <v>405</v>
      </c>
      <c r="H26" s="224" t="s">
        <v>405</v>
      </c>
      <c r="I26" s="204" t="s">
        <v>79</v>
      </c>
      <c r="J26" s="121">
        <v>1</v>
      </c>
      <c r="K26" s="121">
        <v>0.5</v>
      </c>
      <c r="L26" s="121">
        <v>0</v>
      </c>
    </row>
    <row r="27" spans="1:13" ht="43.5" x14ac:dyDescent="0.35">
      <c r="A27" s="149" t="s">
        <v>265</v>
      </c>
      <c r="B27" s="150" t="s">
        <v>303</v>
      </c>
      <c r="C27" s="153" t="s">
        <v>436</v>
      </c>
      <c r="D27" s="150">
        <v>2</v>
      </c>
      <c r="E27" s="150"/>
      <c r="F27" s="150" t="s">
        <v>286</v>
      </c>
      <c r="G27" s="225" t="s">
        <v>304</v>
      </c>
      <c r="H27" s="225" t="s">
        <v>435</v>
      </c>
      <c r="I27" s="152" t="s">
        <v>287</v>
      </c>
      <c r="J27" s="122">
        <v>2</v>
      </c>
      <c r="K27" s="122">
        <v>1</v>
      </c>
      <c r="L27" s="122">
        <v>0</v>
      </c>
    </row>
    <row r="28" spans="1:13" x14ac:dyDescent="0.35">
      <c r="A28" s="150" t="s">
        <v>266</v>
      </c>
      <c r="B28" s="150" t="s">
        <v>260</v>
      </c>
      <c r="C28" s="153" t="s">
        <v>436</v>
      </c>
      <c r="D28" s="150">
        <v>4</v>
      </c>
      <c r="E28" s="150"/>
      <c r="F28" s="150" t="s">
        <v>4</v>
      </c>
      <c r="G28" s="150"/>
      <c r="H28" s="150"/>
      <c r="I28" s="151" t="s">
        <v>288</v>
      </c>
      <c r="J28" s="122">
        <v>4</v>
      </c>
      <c r="K28" s="122">
        <v>0</v>
      </c>
      <c r="L28" s="122">
        <v>0</v>
      </c>
    </row>
    <row r="29" spans="1:13" ht="29.15" customHeight="1" x14ac:dyDescent="0.35">
      <c r="A29" s="150" t="s">
        <v>266</v>
      </c>
      <c r="B29" s="151" t="s">
        <v>259</v>
      </c>
      <c r="C29" s="153" t="s">
        <v>436</v>
      </c>
      <c r="D29" s="150">
        <v>4</v>
      </c>
      <c r="E29" s="150"/>
      <c r="F29" s="151" t="s">
        <v>289</v>
      </c>
      <c r="G29" s="150">
        <f>25%</f>
        <v>0.25</v>
      </c>
      <c r="H29" s="150" t="s">
        <v>237</v>
      </c>
      <c r="I29" s="151" t="s">
        <v>290</v>
      </c>
      <c r="J29" s="121">
        <v>4</v>
      </c>
      <c r="K29" s="121">
        <v>3</v>
      </c>
      <c r="L29" s="121">
        <v>0</v>
      </c>
    </row>
    <row r="31" spans="1:13" x14ac:dyDescent="0.35">
      <c r="C31" s="71" t="s">
        <v>167</v>
      </c>
      <c r="D31" s="71">
        <f>SUM(Table275[Max Points Possible])</f>
        <v>115</v>
      </c>
    </row>
    <row r="34" spans="1:1" x14ac:dyDescent="0.35">
      <c r="A34" s="124" t="s">
        <v>300</v>
      </c>
    </row>
  </sheetData>
  <hyperlinks>
    <hyperlink ref="G8" r:id="rId1" display="10@&gt;=50%"/>
  </hyperlink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 sqref="M7"/>
    </sheetView>
  </sheetViews>
  <sheetFormatPr defaultRowHeight="14.5" x14ac:dyDescent="0.35"/>
  <sheetData>
    <row r="1" spans="1:1" x14ac:dyDescent="0.35">
      <c r="A1" t="s">
        <v>381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topLeftCell="A49" zoomScale="77" workbookViewId="0">
      <selection activeCell="L70" sqref="L70"/>
    </sheetView>
  </sheetViews>
  <sheetFormatPr defaultRowHeight="14.5" x14ac:dyDescent="0.35"/>
  <cols>
    <col min="8" max="8" width="11.453125" customWidth="1"/>
    <col min="9" max="9" width="11.1796875" customWidth="1"/>
  </cols>
  <sheetData>
    <row r="1" spans="1:9" ht="15" thickBot="1" x14ac:dyDescent="0.4">
      <c r="A1" s="237" t="s">
        <v>183</v>
      </c>
      <c r="B1" s="238"/>
      <c r="C1" s="238"/>
      <c r="D1" s="238"/>
      <c r="E1" s="238"/>
      <c r="F1" s="238"/>
      <c r="G1" s="238"/>
      <c r="H1" s="238"/>
      <c r="I1" s="239"/>
    </row>
    <row r="2" spans="1:9" x14ac:dyDescent="0.35">
      <c r="A2" s="86"/>
      <c r="B2" s="86"/>
      <c r="C2" s="86"/>
      <c r="D2" s="86"/>
      <c r="E2" s="86"/>
      <c r="F2" s="86"/>
      <c r="G2" s="86"/>
      <c r="H2" s="86"/>
      <c r="I2" s="86"/>
    </row>
    <row r="3" spans="1:9" x14ac:dyDescent="0.35">
      <c r="C3" s="240"/>
      <c r="D3" s="241"/>
      <c r="E3" s="241"/>
      <c r="F3" s="241"/>
      <c r="G3" s="242"/>
      <c r="H3" s="87" t="s">
        <v>184</v>
      </c>
    </row>
    <row r="4" spans="1:9" x14ac:dyDescent="0.35">
      <c r="C4" s="240"/>
      <c r="D4" s="241"/>
      <c r="E4" s="241"/>
      <c r="F4" s="241"/>
      <c r="G4" s="242"/>
      <c r="H4" s="88"/>
    </row>
    <row r="5" spans="1:9" x14ac:dyDescent="0.35">
      <c r="A5" t="s">
        <v>185</v>
      </c>
      <c r="C5" s="240"/>
      <c r="D5" s="241"/>
      <c r="E5" s="241"/>
      <c r="F5" s="241"/>
      <c r="G5" s="242"/>
      <c r="H5" s="87" t="s">
        <v>186</v>
      </c>
    </row>
    <row r="6" spans="1:9" x14ac:dyDescent="0.35">
      <c r="A6" t="s">
        <v>187</v>
      </c>
      <c r="C6" s="240"/>
      <c r="D6" s="241"/>
      <c r="E6" s="241"/>
      <c r="F6" s="241"/>
      <c r="G6" s="242"/>
      <c r="H6" s="88"/>
    </row>
    <row r="7" spans="1:9" ht="15" thickBot="1" x14ac:dyDescent="0.4">
      <c r="H7" s="88"/>
    </row>
    <row r="8" spans="1:9" ht="26.5" thickBot="1" x14ac:dyDescent="0.4">
      <c r="A8" s="103" t="s">
        <v>188</v>
      </c>
      <c r="B8" s="104"/>
      <c r="C8" s="104"/>
      <c r="D8" s="104"/>
      <c r="E8" s="104"/>
      <c r="F8" s="104"/>
      <c r="G8" s="104"/>
      <c r="H8" s="105" t="s">
        <v>189</v>
      </c>
      <c r="I8" s="106" t="s">
        <v>190</v>
      </c>
    </row>
    <row r="9" spans="1:9" ht="15" thickBot="1" x14ac:dyDescent="0.4">
      <c r="H9" s="88"/>
    </row>
    <row r="10" spans="1:9" ht="15" thickBot="1" x14ac:dyDescent="0.4">
      <c r="A10" s="243" t="s">
        <v>191</v>
      </c>
      <c r="B10" s="244"/>
      <c r="C10" s="244"/>
      <c r="D10" s="244"/>
      <c r="E10" s="244"/>
      <c r="F10" s="244"/>
      <c r="G10" s="244"/>
      <c r="H10" s="244"/>
      <c r="I10" s="245"/>
    </row>
    <row r="11" spans="1:9" ht="44" customHeight="1" x14ac:dyDescent="0.35">
      <c r="A11" s="246" t="s">
        <v>223</v>
      </c>
      <c r="B11" s="246"/>
      <c r="C11" s="246"/>
      <c r="D11" s="246"/>
      <c r="E11" s="246"/>
      <c r="F11" s="246"/>
      <c r="G11" s="246"/>
      <c r="H11" s="89">
        <v>0</v>
      </c>
      <c r="I11" s="89">
        <v>15</v>
      </c>
    </row>
    <row r="12" spans="1:9" ht="114" customHeight="1" x14ac:dyDescent="0.35">
      <c r="A12" s="246" t="s">
        <v>192</v>
      </c>
      <c r="B12" s="246"/>
      <c r="C12" s="246"/>
      <c r="D12" s="246"/>
      <c r="E12" s="246"/>
      <c r="F12" s="246"/>
      <c r="G12" s="246"/>
      <c r="H12" s="90">
        <v>0</v>
      </c>
      <c r="I12" s="90">
        <v>10</v>
      </c>
    </row>
    <row r="13" spans="1:9" ht="80" customHeight="1" thickBot="1" x14ac:dyDescent="0.4">
      <c r="A13" s="247" t="s">
        <v>193</v>
      </c>
      <c r="B13" s="247"/>
      <c r="C13" s="247"/>
      <c r="D13" s="247"/>
      <c r="E13" s="247"/>
      <c r="F13" s="247"/>
      <c r="G13" s="247"/>
      <c r="H13" s="91">
        <v>0</v>
      </c>
      <c r="I13" s="91">
        <v>5</v>
      </c>
    </row>
    <row r="14" spans="1:9" ht="42.5" customHeight="1" thickBot="1" x14ac:dyDescent="0.4">
      <c r="A14" s="230" t="s">
        <v>194</v>
      </c>
      <c r="B14" s="231"/>
      <c r="C14" s="231"/>
      <c r="D14" s="231"/>
      <c r="E14" s="231"/>
      <c r="F14" s="231"/>
      <c r="G14" s="231"/>
      <c r="H14" s="92">
        <f>SUM(H11:H13)</f>
        <v>0</v>
      </c>
      <c r="I14" s="93">
        <f>SUM(I11:I13)</f>
        <v>30</v>
      </c>
    </row>
    <row r="15" spans="1:9" ht="15" thickBot="1" x14ac:dyDescent="0.4">
      <c r="H15" s="88"/>
    </row>
    <row r="16" spans="1:9" ht="15" thickBot="1" x14ac:dyDescent="0.4">
      <c r="A16" s="243" t="s">
        <v>195</v>
      </c>
      <c r="B16" s="244"/>
      <c r="C16" s="244"/>
      <c r="D16" s="244"/>
      <c r="E16" s="244"/>
      <c r="F16" s="244"/>
      <c r="G16" s="244"/>
      <c r="H16" s="244"/>
      <c r="I16" s="245"/>
    </row>
    <row r="17" spans="1:9" x14ac:dyDescent="0.35">
      <c r="A17" s="248" t="s">
        <v>196</v>
      </c>
      <c r="B17" s="248"/>
      <c r="C17" s="248"/>
      <c r="D17" s="248"/>
      <c r="E17" s="248"/>
      <c r="F17" s="248"/>
      <c r="G17" s="236"/>
      <c r="H17" s="94"/>
      <c r="I17" s="95" t="s">
        <v>55</v>
      </c>
    </row>
    <row r="18" spans="1:9" x14ac:dyDescent="0.35">
      <c r="A18" s="235" t="s">
        <v>197</v>
      </c>
      <c r="B18" s="235"/>
      <c r="C18" s="235"/>
      <c r="D18" s="235"/>
      <c r="E18" s="235"/>
      <c r="F18" s="235"/>
      <c r="G18" s="236"/>
      <c r="H18" s="94">
        <v>0</v>
      </c>
      <c r="I18" s="94">
        <v>3</v>
      </c>
    </row>
    <row r="19" spans="1:9" x14ac:dyDescent="0.35">
      <c r="A19" s="250" t="s">
        <v>198</v>
      </c>
      <c r="B19" s="250"/>
      <c r="C19" s="250"/>
      <c r="D19" s="250"/>
      <c r="E19" s="250"/>
      <c r="F19" s="250"/>
      <c r="G19" s="251"/>
      <c r="H19" s="94">
        <v>0</v>
      </c>
      <c r="I19" s="94">
        <v>2</v>
      </c>
    </row>
    <row r="20" spans="1:9" ht="25.5" customHeight="1" x14ac:dyDescent="0.35">
      <c r="A20" s="250" t="s">
        <v>199</v>
      </c>
      <c r="B20" s="250"/>
      <c r="C20" s="250"/>
      <c r="D20" s="250"/>
      <c r="E20" s="250"/>
      <c r="F20" s="250"/>
      <c r="G20" s="251"/>
      <c r="H20" s="94">
        <v>0</v>
      </c>
      <c r="I20" s="94">
        <v>3</v>
      </c>
    </row>
    <row r="21" spans="1:9" ht="33.5" customHeight="1" x14ac:dyDescent="0.35">
      <c r="A21" s="250" t="s">
        <v>200</v>
      </c>
      <c r="B21" s="250"/>
      <c r="C21" s="250"/>
      <c r="D21" s="250"/>
      <c r="E21" s="250"/>
      <c r="F21" s="250"/>
      <c r="G21" s="251"/>
      <c r="H21" s="94">
        <v>0</v>
      </c>
      <c r="I21" s="94">
        <v>2</v>
      </c>
    </row>
    <row r="22" spans="1:9" ht="39" customHeight="1" x14ac:dyDescent="0.35">
      <c r="A22" s="250" t="s">
        <v>201</v>
      </c>
      <c r="B22" s="250"/>
      <c r="C22" s="250"/>
      <c r="D22" s="250"/>
      <c r="E22" s="250"/>
      <c r="F22" s="250"/>
      <c r="G22" s="251"/>
      <c r="H22" s="89">
        <v>0</v>
      </c>
      <c r="I22" s="89">
        <v>5</v>
      </c>
    </row>
    <row r="23" spans="1:9" x14ac:dyDescent="0.35">
      <c r="H23" s="88"/>
      <c r="I23" s="88"/>
    </row>
    <row r="24" spans="1:9" ht="35.5" customHeight="1" x14ac:dyDescent="0.35">
      <c r="A24" s="250" t="s">
        <v>202</v>
      </c>
      <c r="B24" s="250"/>
      <c r="C24" s="250"/>
      <c r="D24" s="250"/>
      <c r="E24" s="250"/>
      <c r="F24" s="250"/>
      <c r="G24" s="250"/>
      <c r="H24" s="90">
        <v>0</v>
      </c>
      <c r="I24" s="90">
        <v>5</v>
      </c>
    </row>
    <row r="25" spans="1:9" x14ac:dyDescent="0.35">
      <c r="H25" s="88"/>
      <c r="I25" s="88" t="s">
        <v>55</v>
      </c>
    </row>
    <row r="26" spans="1:9" ht="20.5" customHeight="1" thickBot="1" x14ac:dyDescent="0.4">
      <c r="A26" s="250" t="s">
        <v>203</v>
      </c>
      <c r="B26" s="250"/>
      <c r="C26" s="250"/>
      <c r="D26" s="250"/>
      <c r="E26" s="250"/>
      <c r="F26" s="250"/>
      <c r="G26" s="250"/>
      <c r="H26" s="90">
        <v>0</v>
      </c>
      <c r="I26" s="90">
        <v>5</v>
      </c>
    </row>
    <row r="27" spans="1:9" ht="15" thickBot="1" x14ac:dyDescent="0.4">
      <c r="A27" s="230" t="s">
        <v>204</v>
      </c>
      <c r="B27" s="231"/>
      <c r="C27" s="231"/>
      <c r="D27" s="231"/>
      <c r="E27" s="231"/>
      <c r="F27" s="231"/>
      <c r="G27" s="231"/>
      <c r="H27" s="92">
        <f>SUM(H17:H26)</f>
        <v>0</v>
      </c>
      <c r="I27" s="92">
        <f>SUM(I17:I26)</f>
        <v>25</v>
      </c>
    </row>
    <row r="28" spans="1:9" ht="15" thickBot="1" x14ac:dyDescent="0.4">
      <c r="H28" s="88"/>
    </row>
    <row r="29" spans="1:9" ht="15" thickBot="1" x14ac:dyDescent="0.4">
      <c r="A29" s="243" t="s">
        <v>205</v>
      </c>
      <c r="B29" s="244"/>
      <c r="C29" s="244"/>
      <c r="D29" s="244"/>
      <c r="E29" s="244"/>
      <c r="F29" s="244"/>
      <c r="G29" s="244"/>
      <c r="H29" s="252"/>
      <c r="I29" s="253"/>
    </row>
    <row r="30" spans="1:9" ht="38" customHeight="1" thickBot="1" x14ac:dyDescent="0.4">
      <c r="A30" s="249" t="s">
        <v>245</v>
      </c>
      <c r="B30" s="249"/>
      <c r="C30" s="249"/>
      <c r="D30" s="249"/>
      <c r="E30" s="249"/>
      <c r="F30" s="249"/>
      <c r="G30" s="254"/>
      <c r="H30" s="90"/>
      <c r="I30" s="96">
        <v>7</v>
      </c>
    </row>
    <row r="31" spans="1:9" ht="15" thickBot="1" x14ac:dyDescent="0.4">
      <c r="A31" s="230" t="s">
        <v>206</v>
      </c>
      <c r="B31" s="231"/>
      <c r="C31" s="231"/>
      <c r="D31" s="231"/>
      <c r="E31" s="231"/>
      <c r="F31" s="231"/>
      <c r="G31" s="231"/>
      <c r="H31" s="92">
        <f>SUM(H30:H30)</f>
        <v>0</v>
      </c>
      <c r="I31" s="93">
        <f>SUM(I30:I30)</f>
        <v>7</v>
      </c>
    </row>
    <row r="32" spans="1:9" ht="15" thickBot="1" x14ac:dyDescent="0.4">
      <c r="H32" s="88"/>
    </row>
    <row r="33" spans="1:9" ht="15" thickBot="1" x14ac:dyDescent="0.4">
      <c r="A33" s="243" t="s">
        <v>207</v>
      </c>
      <c r="B33" s="244"/>
      <c r="C33" s="244"/>
      <c r="D33" s="244"/>
      <c r="E33" s="244"/>
      <c r="F33" s="244"/>
      <c r="G33" s="244"/>
      <c r="H33" s="252"/>
      <c r="I33" s="253"/>
    </row>
    <row r="34" spans="1:9" ht="29" customHeight="1" x14ac:dyDescent="0.35">
      <c r="A34" s="249" t="s">
        <v>208</v>
      </c>
      <c r="B34" s="249"/>
      <c r="C34" s="249"/>
      <c r="D34" s="249"/>
      <c r="E34" s="249"/>
      <c r="F34" s="249"/>
      <c r="G34" s="249"/>
      <c r="H34" s="90"/>
      <c r="I34" s="90">
        <v>5</v>
      </c>
    </row>
    <row r="35" spans="1:9" x14ac:dyDescent="0.35">
      <c r="A35" s="255" t="s">
        <v>209</v>
      </c>
      <c r="B35" s="255"/>
      <c r="C35" s="255"/>
      <c r="D35" s="255"/>
      <c r="E35" s="255"/>
      <c r="F35" s="255"/>
      <c r="G35" s="256"/>
      <c r="H35" s="97"/>
    </row>
    <row r="36" spans="1:9" x14ac:dyDescent="0.35">
      <c r="A36" s="250" t="s">
        <v>210</v>
      </c>
      <c r="B36" s="250"/>
      <c r="C36" s="250"/>
      <c r="D36" s="250"/>
      <c r="E36" s="250"/>
      <c r="F36" s="250"/>
      <c r="G36" s="257"/>
      <c r="H36" s="98"/>
      <c r="I36" s="91">
        <v>5</v>
      </c>
    </row>
    <row r="37" spans="1:9" x14ac:dyDescent="0.35">
      <c r="A37" s="250" t="s">
        <v>211</v>
      </c>
      <c r="B37" s="250"/>
      <c r="C37" s="250"/>
      <c r="D37" s="250"/>
      <c r="E37" s="250"/>
      <c r="F37" s="250"/>
      <c r="G37" s="250"/>
      <c r="H37" s="99"/>
      <c r="I37" s="89">
        <v>5</v>
      </c>
    </row>
    <row r="38" spans="1:9" x14ac:dyDescent="0.35">
      <c r="A38" s="100"/>
      <c r="B38" s="100"/>
      <c r="C38" s="100"/>
      <c r="D38" s="100"/>
      <c r="E38" s="100"/>
      <c r="F38" s="100"/>
      <c r="G38" s="100"/>
      <c r="H38" s="97"/>
      <c r="I38" s="97"/>
    </row>
    <row r="39" spans="1:9" x14ac:dyDescent="0.35">
      <c r="A39" s="258" t="s">
        <v>212</v>
      </c>
      <c r="B39" s="258"/>
      <c r="C39" s="258"/>
      <c r="D39" s="258"/>
      <c r="E39" s="258"/>
      <c r="F39" s="258"/>
      <c r="G39" s="259"/>
      <c r="H39" s="90"/>
      <c r="I39" s="90">
        <v>5</v>
      </c>
    </row>
    <row r="40" spans="1:9" s="79" customFormat="1" ht="15" thickBot="1" x14ac:dyDescent="0.4">
      <c r="A40" s="259" t="s">
        <v>213</v>
      </c>
      <c r="B40" s="259"/>
      <c r="C40" s="259"/>
      <c r="D40" s="259"/>
      <c r="E40" s="259"/>
      <c r="F40" s="259"/>
      <c r="G40" s="259"/>
      <c r="H40" s="90"/>
      <c r="I40" s="90">
        <v>10</v>
      </c>
    </row>
    <row r="41" spans="1:9" ht="15" thickBot="1" x14ac:dyDescent="0.4">
      <c r="A41" s="230" t="s">
        <v>182</v>
      </c>
      <c r="B41" s="231"/>
      <c r="C41" s="231"/>
      <c r="D41" s="231"/>
      <c r="E41" s="231"/>
      <c r="F41" s="231"/>
      <c r="G41" s="231"/>
      <c r="H41" s="93">
        <f>SUM(H34:H40)</f>
        <v>0</v>
      </c>
      <c r="I41" s="93">
        <f>SUM(I34:I40)</f>
        <v>30</v>
      </c>
    </row>
    <row r="42" spans="1:9" ht="15" thickBot="1" x14ac:dyDescent="0.4">
      <c r="H42" s="88"/>
    </row>
    <row r="43" spans="1:9" ht="15" thickBot="1" x14ac:dyDescent="0.4">
      <c r="A43" s="243" t="s">
        <v>27</v>
      </c>
      <c r="B43" s="244"/>
      <c r="C43" s="244"/>
      <c r="D43" s="244"/>
      <c r="E43" s="244"/>
      <c r="F43" s="244"/>
      <c r="G43" s="244"/>
      <c r="H43" s="252"/>
      <c r="I43" s="253"/>
    </row>
    <row r="44" spans="1:9" ht="15" thickBot="1" x14ac:dyDescent="0.4">
      <c r="A44" s="249" t="s">
        <v>246</v>
      </c>
      <c r="B44" s="249"/>
      <c r="C44" s="249"/>
      <c r="D44" s="249"/>
      <c r="E44" s="249"/>
      <c r="F44" s="249"/>
      <c r="G44" s="249"/>
      <c r="H44" s="90"/>
      <c r="I44" s="96">
        <v>5</v>
      </c>
    </row>
    <row r="45" spans="1:9" ht="15" thickBot="1" x14ac:dyDescent="0.4">
      <c r="A45" s="230" t="s">
        <v>214</v>
      </c>
      <c r="B45" s="231"/>
      <c r="C45" s="231"/>
      <c r="D45" s="231"/>
      <c r="E45" s="231"/>
      <c r="F45" s="231"/>
      <c r="G45" s="231"/>
      <c r="H45" s="101">
        <f>SUM(H44:H44)</f>
        <v>0</v>
      </c>
      <c r="I45" s="102">
        <f>SUM(I44:I44)</f>
        <v>5</v>
      </c>
    </row>
    <row r="46" spans="1:9" x14ac:dyDescent="0.35">
      <c r="H46" s="88"/>
    </row>
    <row r="47" spans="1:9" x14ac:dyDescent="0.35">
      <c r="A47" s="260" t="s">
        <v>174</v>
      </c>
      <c r="B47" s="261"/>
      <c r="C47" s="261"/>
      <c r="D47" s="261"/>
      <c r="E47" s="261"/>
      <c r="F47" s="261"/>
      <c r="G47" s="261"/>
      <c r="H47" s="261"/>
      <c r="I47" s="262"/>
    </row>
    <row r="48" spans="1:9" x14ac:dyDescent="0.35">
      <c r="A48" t="s">
        <v>175</v>
      </c>
      <c r="H48" s="96">
        <v>0</v>
      </c>
      <c r="I48" s="96">
        <v>3</v>
      </c>
    </row>
    <row r="49" spans="1:9" x14ac:dyDescent="0.35">
      <c r="A49" s="267" t="s">
        <v>268</v>
      </c>
      <c r="B49" s="267"/>
      <c r="C49" s="267"/>
      <c r="D49" s="267"/>
      <c r="E49" s="267"/>
      <c r="F49" s="267"/>
      <c r="H49" s="96">
        <v>0</v>
      </c>
      <c r="I49" s="96">
        <v>2</v>
      </c>
    </row>
    <row r="50" spans="1:9" x14ac:dyDescent="0.35">
      <c r="A50" t="s">
        <v>269</v>
      </c>
      <c r="H50" s="96">
        <v>0</v>
      </c>
      <c r="I50" s="96">
        <v>3</v>
      </c>
    </row>
    <row r="51" spans="1:9" ht="15" customHeight="1" x14ac:dyDescent="0.35">
      <c r="A51" t="s">
        <v>270</v>
      </c>
      <c r="H51" s="96">
        <v>0</v>
      </c>
      <c r="I51" s="96">
        <v>5</v>
      </c>
    </row>
    <row r="52" spans="1:9" x14ac:dyDescent="0.35">
      <c r="A52" t="s">
        <v>271</v>
      </c>
      <c r="H52" s="96">
        <v>0</v>
      </c>
      <c r="I52" s="96">
        <v>5</v>
      </c>
    </row>
    <row r="54" spans="1:9" ht="15" customHeight="1" x14ac:dyDescent="0.35">
      <c r="A54" s="264" t="s">
        <v>179</v>
      </c>
      <c r="B54" s="265"/>
      <c r="C54" s="265"/>
      <c r="D54" s="265"/>
      <c r="E54" s="265"/>
      <c r="F54" s="265"/>
      <c r="G54" s="265"/>
      <c r="H54" s="265"/>
      <c r="I54" s="266"/>
    </row>
    <row r="55" spans="1:9" ht="15" thickBot="1" x14ac:dyDescent="0.4">
      <c r="A55" s="268" t="s">
        <v>215</v>
      </c>
      <c r="B55" s="269"/>
      <c r="C55" s="269"/>
      <c r="D55" s="269"/>
      <c r="E55" s="269"/>
      <c r="F55" s="269"/>
      <c r="G55" s="269"/>
      <c r="H55" s="101">
        <f>SUM(H48:H53)</f>
        <v>0</v>
      </c>
      <c r="I55" s="101">
        <f>SUM(I48:I53)</f>
        <v>18</v>
      </c>
    </row>
    <row r="56" spans="1:9" ht="15" thickBot="1" x14ac:dyDescent="0.4">
      <c r="H56" s="88"/>
    </row>
    <row r="57" spans="1:9" ht="15" thickBot="1" x14ac:dyDescent="0.4">
      <c r="A57" s="108" t="s">
        <v>222</v>
      </c>
      <c r="B57" s="109"/>
      <c r="C57" s="109"/>
      <c r="D57" s="109"/>
      <c r="E57" s="109"/>
      <c r="F57" s="109"/>
      <c r="G57" s="109"/>
      <c r="H57" s="110">
        <f>H55+H45+H41+H31+H27+H14</f>
        <v>0</v>
      </c>
      <c r="I57" s="110">
        <f>I55+I45+I41+I31+I27+I14</f>
        <v>115</v>
      </c>
    </row>
    <row r="58" spans="1:9" x14ac:dyDescent="0.35">
      <c r="H58" s="88"/>
    </row>
    <row r="59" spans="1:9" x14ac:dyDescent="0.35">
      <c r="A59" s="270" t="s">
        <v>216</v>
      </c>
      <c r="B59" s="270"/>
      <c r="C59" s="270"/>
      <c r="D59" s="270"/>
      <c r="E59" s="270"/>
      <c r="F59" s="270"/>
      <c r="G59" s="270"/>
      <c r="H59" s="270"/>
    </row>
    <row r="60" spans="1:9" x14ac:dyDescent="0.35">
      <c r="A60" s="271" t="s">
        <v>217</v>
      </c>
      <c r="B60" s="271"/>
      <c r="C60" s="271"/>
      <c r="D60" s="271"/>
      <c r="E60" s="271"/>
      <c r="F60" s="271"/>
      <c r="G60" s="271"/>
      <c r="H60" s="90"/>
    </row>
    <row r="61" spans="1:9" x14ac:dyDescent="0.35">
      <c r="A61" s="271" t="s">
        <v>218</v>
      </c>
      <c r="B61" s="271"/>
      <c r="C61" s="271"/>
      <c r="D61" s="271"/>
      <c r="E61" s="271"/>
      <c r="F61" s="271"/>
      <c r="G61" s="271"/>
      <c r="H61" s="90"/>
    </row>
    <row r="62" spans="1:9" x14ac:dyDescent="0.35">
      <c r="A62" s="272" t="s">
        <v>219</v>
      </c>
      <c r="B62" s="272"/>
      <c r="C62" s="272"/>
      <c r="D62" s="272"/>
      <c r="E62" s="272"/>
      <c r="F62" s="272"/>
      <c r="G62" s="272"/>
      <c r="H62" s="90"/>
    </row>
    <row r="63" spans="1:9" x14ac:dyDescent="0.35">
      <c r="A63" s="107"/>
      <c r="B63" s="107"/>
      <c r="C63" s="107"/>
      <c r="D63" s="107"/>
      <c r="E63" s="107"/>
      <c r="F63" s="107"/>
      <c r="G63" s="107"/>
      <c r="H63" s="88"/>
    </row>
    <row r="64" spans="1:9" x14ac:dyDescent="0.35">
      <c r="A64" s="263" t="s">
        <v>220</v>
      </c>
      <c r="B64" s="263"/>
      <c r="C64" s="263"/>
      <c r="D64" s="263"/>
      <c r="E64" s="263"/>
      <c r="F64" s="263"/>
      <c r="G64" s="263"/>
      <c r="H64" s="90"/>
    </row>
    <row r="65" spans="1:9" x14ac:dyDescent="0.35">
      <c r="A65" s="263" t="s">
        <v>221</v>
      </c>
      <c r="B65" s="263"/>
      <c r="C65" s="263"/>
      <c r="D65" s="263"/>
      <c r="E65" s="263"/>
      <c r="F65" s="263"/>
      <c r="G65" s="263"/>
      <c r="H65" s="90"/>
    </row>
    <row r="67" spans="1:9" s="72" customFormat="1" ht="29" x14ac:dyDescent="0.35">
      <c r="A67" s="143" t="s">
        <v>238</v>
      </c>
      <c r="B67" s="144"/>
      <c r="C67" s="144"/>
      <c r="D67" s="144"/>
      <c r="E67" s="144"/>
      <c r="F67" s="144"/>
      <c r="G67" s="144"/>
      <c r="H67" s="145" t="s">
        <v>273</v>
      </c>
      <c r="I67" s="146" t="s">
        <v>252</v>
      </c>
    </row>
    <row r="68" spans="1:9" x14ac:dyDescent="0.35">
      <c r="A68" s="267" t="s">
        <v>181</v>
      </c>
      <c r="B68" s="267"/>
      <c r="C68" s="267"/>
      <c r="D68" s="267"/>
      <c r="E68" s="267"/>
      <c r="F68" s="267"/>
      <c r="H68" s="142"/>
      <c r="I68" s="125" t="s">
        <v>55</v>
      </c>
    </row>
    <row r="69" spans="1:9" s="72" customFormat="1" ht="33" customHeight="1" x14ac:dyDescent="0.35">
      <c r="A69" s="72" t="s">
        <v>239</v>
      </c>
      <c r="B69" s="226" t="s">
        <v>240</v>
      </c>
      <c r="C69" s="226"/>
      <c r="D69" s="226"/>
      <c r="E69" s="226"/>
      <c r="F69" s="226"/>
      <c r="G69" s="226"/>
      <c r="H69" s="122"/>
      <c r="I69" s="72">
        <v>1</v>
      </c>
    </row>
    <row r="70" spans="1:9" ht="42" customHeight="1" x14ac:dyDescent="0.35">
      <c r="A70" t="s">
        <v>242</v>
      </c>
      <c r="B70" s="227" t="s">
        <v>241</v>
      </c>
      <c r="C70" s="227"/>
      <c r="D70" s="227"/>
      <c r="E70" s="227"/>
      <c r="F70" s="227"/>
      <c r="G70" s="227"/>
      <c r="H70" s="121"/>
      <c r="I70">
        <v>1</v>
      </c>
    </row>
    <row r="71" spans="1:9" s="72" customFormat="1" ht="23" customHeight="1" x14ac:dyDescent="0.35">
      <c r="A71" s="72" t="s">
        <v>243</v>
      </c>
      <c r="B71" s="72" t="s">
        <v>244</v>
      </c>
      <c r="H71" s="122"/>
      <c r="I71" s="72">
        <v>2</v>
      </c>
    </row>
    <row r="72" spans="1:9" s="72" customFormat="1" ht="52" customHeight="1" x14ac:dyDescent="0.35">
      <c r="A72" s="72" t="s">
        <v>247</v>
      </c>
      <c r="B72" s="228" t="s">
        <v>248</v>
      </c>
      <c r="C72" s="228"/>
      <c r="D72" s="228"/>
      <c r="E72" s="228"/>
      <c r="F72" s="228"/>
      <c r="G72" s="229"/>
      <c r="H72" s="122"/>
      <c r="I72" s="72">
        <v>2</v>
      </c>
    </row>
    <row r="73" spans="1:9" ht="15" thickBot="1" x14ac:dyDescent="0.4">
      <c r="A73" s="72" t="s">
        <v>249</v>
      </c>
      <c r="B73" t="s">
        <v>250</v>
      </c>
      <c r="H73" s="126"/>
      <c r="I73" s="72">
        <v>1</v>
      </c>
    </row>
    <row r="74" spans="1:9" ht="15" thickBot="1" x14ac:dyDescent="0.4">
      <c r="A74" s="230" t="s">
        <v>251</v>
      </c>
      <c r="B74" s="231"/>
      <c r="C74" s="231"/>
      <c r="D74" s="231"/>
      <c r="E74" s="231"/>
      <c r="F74" s="231"/>
      <c r="G74" s="231"/>
      <c r="H74" s="127">
        <f>SUM(H68:H73)</f>
        <v>0</v>
      </c>
      <c r="I74" s="127">
        <f>SUM(I68:I73)</f>
        <v>7</v>
      </c>
    </row>
    <row r="75" spans="1:9" ht="15" thickBot="1" x14ac:dyDescent="0.4"/>
    <row r="76" spans="1:9" ht="47.5" customHeight="1" thickBot="1" x14ac:dyDescent="0.4">
      <c r="A76" s="232" t="s">
        <v>272</v>
      </c>
      <c r="B76" s="233"/>
      <c r="C76" s="233"/>
      <c r="D76" s="233"/>
      <c r="E76" s="233"/>
      <c r="F76" s="233"/>
      <c r="G76" s="233"/>
      <c r="H76" s="233"/>
      <c r="I76" s="234"/>
    </row>
  </sheetData>
  <mergeCells count="50">
    <mergeCell ref="A65:G65"/>
    <mergeCell ref="A54:I54"/>
    <mergeCell ref="A49:F49"/>
    <mergeCell ref="A68:F68"/>
    <mergeCell ref="A55:G55"/>
    <mergeCell ref="A59:H59"/>
    <mergeCell ref="A60:G60"/>
    <mergeCell ref="A61:G61"/>
    <mergeCell ref="A62:G62"/>
    <mergeCell ref="A64:G64"/>
    <mergeCell ref="A41:G41"/>
    <mergeCell ref="A43:I43"/>
    <mergeCell ref="A44:G44"/>
    <mergeCell ref="A45:G45"/>
    <mergeCell ref="A47:I47"/>
    <mergeCell ref="A35:G35"/>
    <mergeCell ref="A36:G36"/>
    <mergeCell ref="A37:G37"/>
    <mergeCell ref="A39:G39"/>
    <mergeCell ref="A40:G40"/>
    <mergeCell ref="A34:G34"/>
    <mergeCell ref="A19:G19"/>
    <mergeCell ref="A20:G20"/>
    <mergeCell ref="A21:G21"/>
    <mergeCell ref="A22:G22"/>
    <mergeCell ref="A24:G24"/>
    <mergeCell ref="A26:G26"/>
    <mergeCell ref="A27:G27"/>
    <mergeCell ref="A29:I29"/>
    <mergeCell ref="A30:G30"/>
    <mergeCell ref="A31:G31"/>
    <mergeCell ref="A33:I33"/>
    <mergeCell ref="A18:G18"/>
    <mergeCell ref="A1:I1"/>
    <mergeCell ref="C3:G3"/>
    <mergeCell ref="C4:G4"/>
    <mergeCell ref="C5:G5"/>
    <mergeCell ref="C6:G6"/>
    <mergeCell ref="A10:I10"/>
    <mergeCell ref="A11:G11"/>
    <mergeCell ref="A12:G12"/>
    <mergeCell ref="A13:G13"/>
    <mergeCell ref="A14:G14"/>
    <mergeCell ref="A16:I16"/>
    <mergeCell ref="A17:G17"/>
    <mergeCell ref="B69:G69"/>
    <mergeCell ref="B70:G70"/>
    <mergeCell ref="B72:G72"/>
    <mergeCell ref="A74:G74"/>
    <mergeCell ref="A76:I7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124"/>
  <sheetViews>
    <sheetView topLeftCell="A56" workbookViewId="0">
      <selection activeCell="C104" sqref="C104"/>
    </sheetView>
  </sheetViews>
  <sheetFormatPr defaultColWidth="0" defaultRowHeight="14.5" x14ac:dyDescent="0.35"/>
  <cols>
    <col min="1" max="1" width="1.54296875" style="18" customWidth="1"/>
    <col min="2" max="2" width="43.1796875" customWidth="1"/>
    <col min="3" max="3" width="42.81640625" customWidth="1"/>
    <col min="4" max="4" width="11.453125" customWidth="1"/>
    <col min="5" max="5" width="11.81640625" customWidth="1"/>
    <col min="6" max="6" width="21" customWidth="1"/>
    <col min="7" max="7" width="18.54296875" customWidth="1"/>
    <col min="8" max="8" width="14.81640625" hidden="1" customWidth="1"/>
    <col min="9" max="9" width="0.1796875" hidden="1" customWidth="1"/>
    <col min="10" max="10" width="10.1796875" customWidth="1"/>
    <col min="11" max="11" width="10.81640625" customWidth="1"/>
    <col min="12" max="12" width="0" hidden="1" customWidth="1"/>
    <col min="13" max="13" width="9.1796875" hidden="1" customWidth="1"/>
    <col min="14" max="14" width="3" style="18" customWidth="1"/>
    <col min="15" max="15" width="9.1796875" hidden="1"/>
    <col min="16" max="16380" width="1.54296875" hidden="1"/>
    <col min="16381" max="16381" width="2.1796875" hidden="1"/>
    <col min="16382" max="16382" width="4.1796875" hidden="1"/>
    <col min="16383" max="16383" width="5.54296875" hidden="1"/>
    <col min="16384" max="16384" width="1.54296875" hidden="1"/>
  </cols>
  <sheetData>
    <row r="1" spans="1:28" ht="28.5" hidden="1" x14ac:dyDescent="0.65">
      <c r="B1" s="19" t="s">
        <v>93</v>
      </c>
      <c r="C1" s="20"/>
      <c r="D1" s="20"/>
      <c r="E1" s="20"/>
      <c r="F1" s="20"/>
      <c r="G1" s="273"/>
      <c r="H1" s="273"/>
      <c r="I1" s="273"/>
      <c r="J1" s="273"/>
      <c r="K1" s="273"/>
      <c r="M1" s="20"/>
      <c r="N1" s="21"/>
      <c r="O1" s="20"/>
      <c r="P1" s="274"/>
      <c r="Q1" s="274"/>
      <c r="R1" s="274"/>
      <c r="S1" s="274"/>
      <c r="T1" s="274"/>
      <c r="U1" s="274"/>
      <c r="V1" s="274"/>
      <c r="W1" s="274"/>
      <c r="X1" s="274"/>
      <c r="Y1" s="22"/>
      <c r="Z1" s="22"/>
      <c r="AA1" s="22"/>
      <c r="AB1" s="22"/>
    </row>
    <row r="2" spans="1:28" ht="6" hidden="1" customHeight="1" x14ac:dyDescent="0.35">
      <c r="B2" s="23"/>
      <c r="C2" s="23"/>
      <c r="D2" s="23"/>
      <c r="E2" s="23"/>
      <c r="F2" s="23"/>
      <c r="G2" s="273"/>
      <c r="H2" s="273"/>
      <c r="I2" s="273"/>
      <c r="J2" s="273"/>
      <c r="K2" s="273"/>
      <c r="M2" s="23"/>
      <c r="N2" s="24"/>
      <c r="O2" s="23"/>
      <c r="P2" s="274"/>
      <c r="Q2" s="274"/>
      <c r="R2" s="274"/>
      <c r="S2" s="274"/>
      <c r="T2" s="274"/>
      <c r="U2" s="274"/>
      <c r="V2" s="274"/>
      <c r="W2" s="274"/>
      <c r="X2" s="274"/>
      <c r="Y2" s="22"/>
      <c r="Z2" s="22"/>
      <c r="AA2" s="22"/>
    </row>
    <row r="3" spans="1:28" ht="3.75" hidden="1" customHeight="1" x14ac:dyDescent="0.35">
      <c r="A3" s="25"/>
      <c r="B3" s="23"/>
      <c r="C3" s="23"/>
      <c r="D3" s="23"/>
      <c r="E3" s="23"/>
      <c r="F3" s="23"/>
      <c r="G3" s="273"/>
      <c r="H3" s="273"/>
      <c r="I3" s="273"/>
      <c r="J3" s="273"/>
      <c r="K3" s="273"/>
      <c r="M3" s="23"/>
      <c r="N3" s="24"/>
      <c r="O3" s="23"/>
      <c r="P3" s="274"/>
      <c r="Q3" s="274"/>
      <c r="R3" s="274"/>
      <c r="S3" s="274"/>
      <c r="T3" s="274"/>
      <c r="U3" s="274"/>
      <c r="V3" s="274"/>
      <c r="W3" s="274"/>
      <c r="X3" s="274"/>
      <c r="Y3" s="22"/>
      <c r="Z3" s="22"/>
      <c r="AA3" s="22"/>
    </row>
    <row r="4" spans="1:28" ht="33" hidden="1" customHeight="1" x14ac:dyDescent="0.35">
      <c r="A4" s="25"/>
      <c r="B4" s="26" t="s">
        <v>94</v>
      </c>
      <c r="C4" s="23"/>
      <c r="D4" s="23"/>
      <c r="E4" s="23"/>
      <c r="F4" s="23"/>
      <c r="G4" s="273"/>
      <c r="H4" s="273"/>
      <c r="I4" s="273"/>
      <c r="J4" s="273"/>
      <c r="K4" s="273"/>
      <c r="M4" s="23"/>
      <c r="N4" s="24"/>
      <c r="O4" s="23"/>
      <c r="P4" s="274"/>
      <c r="Q4" s="274"/>
      <c r="R4" s="274"/>
      <c r="S4" s="274"/>
      <c r="T4" s="274"/>
      <c r="U4" s="274"/>
      <c r="V4" s="274"/>
      <c r="W4" s="274"/>
      <c r="X4" s="274"/>
      <c r="Y4" s="22"/>
      <c r="Z4" s="22"/>
      <c r="AA4" s="22"/>
    </row>
    <row r="5" spans="1:28" ht="3.75" hidden="1" customHeight="1" x14ac:dyDescent="0.35">
      <c r="A5" s="25"/>
      <c r="B5" s="23"/>
      <c r="C5" s="23"/>
      <c r="D5" s="23"/>
      <c r="E5" s="23"/>
      <c r="F5" s="23"/>
      <c r="G5" s="273"/>
      <c r="H5" s="273"/>
      <c r="I5" s="273"/>
      <c r="J5" s="273"/>
      <c r="K5" s="273"/>
      <c r="M5" s="23"/>
      <c r="N5" s="24"/>
      <c r="O5" s="23"/>
      <c r="P5" s="274"/>
      <c r="Q5" s="274"/>
      <c r="R5" s="274"/>
      <c r="S5" s="274"/>
      <c r="T5" s="274"/>
      <c r="U5" s="274"/>
      <c r="V5" s="274"/>
      <c r="W5" s="274"/>
      <c r="X5" s="274"/>
      <c r="Y5" s="22"/>
      <c r="Z5" s="22"/>
      <c r="AA5" s="22"/>
    </row>
    <row r="6" spans="1:28" ht="33" hidden="1" customHeight="1" x14ac:dyDescent="0.35">
      <c r="A6" s="25"/>
      <c r="B6" s="26" t="s">
        <v>95</v>
      </c>
      <c r="C6" s="23"/>
      <c r="D6" s="23"/>
      <c r="E6" s="23"/>
      <c r="F6" s="23"/>
      <c r="G6" s="273"/>
      <c r="H6" s="273"/>
      <c r="I6" s="273"/>
      <c r="J6" s="273"/>
      <c r="K6" s="273"/>
      <c r="M6" s="23"/>
      <c r="N6" s="24"/>
      <c r="O6" s="23"/>
      <c r="P6" s="274"/>
      <c r="Q6" s="274"/>
      <c r="R6" s="274"/>
      <c r="S6" s="274"/>
      <c r="T6" s="274"/>
      <c r="U6" s="274"/>
      <c r="V6" s="274"/>
      <c r="W6" s="274"/>
      <c r="X6" s="274"/>
      <c r="Y6" s="22"/>
      <c r="Z6" s="22"/>
      <c r="AA6" s="22"/>
    </row>
    <row r="7" spans="1:28" s="27" customFormat="1" ht="3.75" hidden="1" customHeight="1" x14ac:dyDescent="0.35">
      <c r="A7" s="25"/>
      <c r="B7" s="23"/>
      <c r="C7" s="23"/>
      <c r="D7" s="23"/>
      <c r="E7" s="23"/>
      <c r="F7" s="23"/>
      <c r="G7" s="273"/>
      <c r="H7" s="273"/>
      <c r="I7" s="273"/>
      <c r="J7" s="273"/>
      <c r="K7" s="273"/>
      <c r="M7" s="23"/>
      <c r="N7" s="24"/>
      <c r="O7" s="23"/>
      <c r="P7" s="274"/>
      <c r="Q7" s="274"/>
      <c r="R7" s="274"/>
      <c r="S7" s="274"/>
      <c r="T7" s="274"/>
      <c r="U7" s="274"/>
      <c r="V7" s="274"/>
      <c r="W7" s="274"/>
      <c r="X7" s="274"/>
      <c r="Y7" s="22"/>
      <c r="Z7" s="22"/>
      <c r="AA7" s="22"/>
    </row>
    <row r="8" spans="1:28" s="27" customFormat="1" ht="33" hidden="1" customHeight="1" x14ac:dyDescent="0.35">
      <c r="A8" s="25"/>
      <c r="B8" s="26" t="s">
        <v>96</v>
      </c>
      <c r="C8" s="23"/>
      <c r="D8" s="23"/>
      <c r="E8" s="23"/>
      <c r="F8" s="23"/>
      <c r="G8" s="273"/>
      <c r="H8" s="273"/>
      <c r="I8" s="273"/>
      <c r="J8" s="273"/>
      <c r="K8" s="273"/>
      <c r="M8" s="23"/>
      <c r="N8" s="24"/>
      <c r="O8" s="23"/>
      <c r="P8" s="274"/>
      <c r="Q8" s="274"/>
      <c r="R8" s="274"/>
      <c r="S8" s="274"/>
      <c r="T8" s="274"/>
      <c r="U8" s="274"/>
      <c r="V8" s="274"/>
      <c r="W8" s="274"/>
      <c r="X8" s="274"/>
      <c r="Y8" s="22"/>
      <c r="Z8" s="22"/>
      <c r="AA8" s="22"/>
    </row>
    <row r="9" spans="1:28" s="27" customFormat="1" ht="3.75" hidden="1" customHeight="1" x14ac:dyDescent="0.35">
      <c r="A9" s="25"/>
      <c r="B9" s="23"/>
      <c r="C9" s="23"/>
      <c r="D9" s="23"/>
      <c r="E9" s="23"/>
      <c r="F9" s="23"/>
      <c r="G9" s="273"/>
      <c r="H9" s="273"/>
      <c r="I9" s="273"/>
      <c r="J9" s="273"/>
      <c r="K9" s="273"/>
      <c r="M9" s="23"/>
      <c r="N9" s="24"/>
      <c r="O9" s="23"/>
      <c r="P9" s="274"/>
      <c r="Q9" s="274"/>
      <c r="R9" s="274"/>
      <c r="S9" s="274"/>
      <c r="T9" s="274"/>
      <c r="U9" s="274"/>
      <c r="V9" s="274"/>
      <c r="W9" s="274"/>
      <c r="X9" s="274"/>
    </row>
    <row r="10" spans="1:28" ht="3.75" customHeight="1" x14ac:dyDescent="0.35">
      <c r="B10" s="28"/>
    </row>
    <row r="11" spans="1:28" ht="20" x14ac:dyDescent="0.4">
      <c r="B11" s="275" t="s">
        <v>97</v>
      </c>
      <c r="C11" s="275"/>
      <c r="D11" s="275"/>
      <c r="E11" s="275"/>
      <c r="F11" s="275"/>
      <c r="G11" s="275"/>
      <c r="H11" s="275"/>
      <c r="I11" s="275"/>
      <c r="J11" s="275"/>
      <c r="K11" s="275"/>
    </row>
    <row r="12" spans="1:28" s="27" customFormat="1" ht="3.75" customHeight="1" x14ac:dyDescent="0.35">
      <c r="A12" s="29"/>
      <c r="F12" s="30"/>
      <c r="J12" s="30"/>
      <c r="N12" s="29"/>
    </row>
    <row r="13" spans="1:28" ht="15.75" customHeight="1" thickBot="1" x14ac:dyDescent="0.4">
      <c r="A13" s="18" t="s">
        <v>98</v>
      </c>
      <c r="B13" s="31" t="s">
        <v>99</v>
      </c>
      <c r="C13" s="32"/>
      <c r="D13" s="33" t="s">
        <v>100</v>
      </c>
      <c r="E13" s="34"/>
      <c r="F13" s="34"/>
      <c r="G13" s="35"/>
      <c r="H13" s="35"/>
      <c r="I13" s="35"/>
    </row>
    <row r="14" spans="1:28" s="27" customFormat="1" ht="3.75" customHeight="1" x14ac:dyDescent="0.35">
      <c r="A14" s="29"/>
      <c r="D14" s="34"/>
      <c r="E14" s="34"/>
      <c r="F14" s="34"/>
      <c r="I14" s="30"/>
      <c r="N14" s="29"/>
    </row>
    <row r="15" spans="1:28" ht="35" customHeight="1" thickBot="1" x14ac:dyDescent="0.4">
      <c r="B15" s="31" t="s">
        <v>101</v>
      </c>
      <c r="C15" s="36"/>
      <c r="D15" s="34"/>
      <c r="E15" s="34"/>
      <c r="F15" s="34"/>
      <c r="G15" s="276" t="s">
        <v>102</v>
      </c>
      <c r="H15" s="276"/>
      <c r="I15" s="37"/>
    </row>
    <row r="16" spans="1:28" s="27" customFormat="1" ht="3.75" customHeight="1" x14ac:dyDescent="0.35">
      <c r="A16" s="29"/>
      <c r="D16" s="278" t="s">
        <v>103</v>
      </c>
      <c r="E16" s="278"/>
      <c r="F16" s="278"/>
      <c r="G16" s="276"/>
      <c r="H16" s="276"/>
      <c r="K16"/>
      <c r="N16" s="29"/>
    </row>
    <row r="17" spans="1:14" ht="15.75" customHeight="1" thickBot="1" x14ac:dyDescent="0.4">
      <c r="B17" s="31" t="s">
        <v>104</v>
      </c>
      <c r="C17" s="38"/>
      <c r="D17" s="278"/>
      <c r="E17" s="278"/>
      <c r="F17" s="278"/>
      <c r="G17" s="277"/>
      <c r="H17" s="277"/>
      <c r="I17" s="39"/>
      <c r="K17" s="18" t="s">
        <v>105</v>
      </c>
    </row>
    <row r="18" spans="1:14" s="27" customFormat="1" ht="12.5" customHeight="1" x14ac:dyDescent="0.35">
      <c r="A18" s="29"/>
      <c r="D18" s="278"/>
      <c r="E18" s="278"/>
      <c r="F18" s="278"/>
      <c r="G18" s="279">
        <f>IFERROR(COUNTIF([1]!IndividuallyRatableProjectsNEWThreshold[#Data],"√")/COUNTA([1]!IndividuallyRatableProjectsNEWThreshold[Project ID]),0)</f>
        <v>0</v>
      </c>
      <c r="H18" s="280"/>
      <c r="I18" s="39"/>
      <c r="N18" s="29"/>
    </row>
    <row r="19" spans="1:14" ht="15" thickBot="1" x14ac:dyDescent="0.4">
      <c r="B19" s="31" t="s">
        <v>106</v>
      </c>
      <c r="C19" s="38"/>
      <c r="D19" s="278"/>
      <c r="E19" s="278"/>
      <c r="F19" s="278"/>
      <c r="G19" s="281"/>
      <c r="H19" s="282"/>
      <c r="I19" s="18"/>
    </row>
    <row r="20" spans="1:14" s="27" customFormat="1" ht="3.75" customHeight="1" thickBot="1" x14ac:dyDescent="0.4">
      <c r="A20" s="29"/>
      <c r="F20" s="30"/>
      <c r="J20" s="30"/>
      <c r="N20" s="29"/>
    </row>
    <row r="21" spans="1:14" s="43" customFormat="1" ht="30.75" customHeight="1" thickBot="1" x14ac:dyDescent="0.4">
      <c r="A21" s="40"/>
      <c r="B21" s="284" t="s">
        <v>107</v>
      </c>
      <c r="C21" s="285"/>
      <c r="D21" s="285"/>
      <c r="E21" s="285"/>
      <c r="F21" s="285"/>
      <c r="G21" s="285"/>
      <c r="H21" s="285"/>
      <c r="I21" s="41"/>
      <c r="J21" s="41"/>
      <c r="K21" s="42" t="s">
        <v>108</v>
      </c>
      <c r="N21" s="40"/>
    </row>
    <row r="22" spans="1:14" s="35" customFormat="1" ht="6" customHeight="1" x14ac:dyDescent="0.35">
      <c r="A22" s="18"/>
      <c r="K22" s="44"/>
      <c r="N22" s="18"/>
    </row>
    <row r="23" spans="1:14" s="35" customFormat="1" ht="30" customHeight="1" x14ac:dyDescent="0.35">
      <c r="A23" s="18"/>
      <c r="B23" s="286" t="s">
        <v>109</v>
      </c>
      <c r="C23" s="286"/>
      <c r="D23" s="286"/>
      <c r="E23" s="286"/>
      <c r="F23" s="286"/>
      <c r="G23" s="286"/>
      <c r="H23" s="286"/>
      <c r="I23" s="286"/>
      <c r="J23" s="286"/>
      <c r="K23" s="45"/>
      <c r="N23" s="18"/>
    </row>
    <row r="24" spans="1:14" s="35" customFormat="1" ht="6" customHeight="1" x14ac:dyDescent="0.35">
      <c r="A24" s="18"/>
      <c r="K24" s="44"/>
      <c r="N24" s="18"/>
    </row>
    <row r="25" spans="1:14" s="35" customFormat="1" x14ac:dyDescent="0.35">
      <c r="A25" s="18"/>
      <c r="B25" s="46" t="s">
        <v>110</v>
      </c>
      <c r="C25" s="47"/>
      <c r="D25" s="47"/>
      <c r="E25" s="47"/>
      <c r="F25" s="47"/>
      <c r="G25" s="47"/>
      <c r="H25" s="47"/>
      <c r="I25" s="47"/>
      <c r="J25" s="47"/>
      <c r="K25" s="47"/>
      <c r="N25" s="18"/>
    </row>
    <row r="26" spans="1:14" s="35" customFormat="1" ht="6" customHeight="1" thickBot="1" x14ac:dyDescent="0.4">
      <c r="A26" s="18"/>
      <c r="K26" s="44"/>
      <c r="N26" s="18"/>
    </row>
    <row r="27" spans="1:14" s="35" customFormat="1" ht="15" thickBot="1" x14ac:dyDescent="0.4">
      <c r="A27" s="18"/>
      <c r="B27" s="287" t="s">
        <v>225</v>
      </c>
      <c r="C27" s="287"/>
      <c r="D27" s="287"/>
      <c r="E27" s="287"/>
      <c r="F27" s="287"/>
      <c r="G27" s="287"/>
      <c r="H27" s="287"/>
      <c r="I27" s="287"/>
      <c r="K27" s="48"/>
      <c r="N27" s="18" t="s">
        <v>111</v>
      </c>
    </row>
    <row r="28" spans="1:14" s="35" customFormat="1" ht="5.25" customHeight="1" thickBot="1" x14ac:dyDescent="0.4">
      <c r="A28" s="18"/>
      <c r="B28" s="49"/>
      <c r="C28" s="49"/>
      <c r="D28" s="49"/>
      <c r="E28" s="49"/>
      <c r="F28" s="49"/>
      <c r="G28" s="49"/>
      <c r="H28" s="49"/>
      <c r="I28" s="49"/>
      <c r="K28" s="50"/>
      <c r="N28" s="18"/>
    </row>
    <row r="29" spans="1:14" s="35" customFormat="1" ht="15" thickBot="1" x14ac:dyDescent="0.4">
      <c r="A29" s="18"/>
      <c r="B29" s="287" t="s">
        <v>226</v>
      </c>
      <c r="C29" s="287"/>
      <c r="D29" s="287"/>
      <c r="E29" s="287"/>
      <c r="F29" s="287"/>
      <c r="G29" s="287"/>
      <c r="H29" s="287"/>
      <c r="I29" s="287"/>
      <c r="K29" s="48"/>
      <c r="N29" s="18" t="s">
        <v>112</v>
      </c>
    </row>
    <row r="30" spans="1:14" s="35" customFormat="1" ht="5.25" customHeight="1" thickBot="1" x14ac:dyDescent="0.4">
      <c r="A30" s="18"/>
      <c r="B30" s="49"/>
      <c r="C30" s="49"/>
      <c r="D30" s="49"/>
      <c r="E30" s="49"/>
      <c r="F30" s="49"/>
      <c r="G30" s="49"/>
      <c r="H30" s="49"/>
      <c r="I30" s="49"/>
      <c r="K30" s="51"/>
      <c r="N30" s="18"/>
    </row>
    <row r="31" spans="1:14" s="35" customFormat="1" ht="50.25" customHeight="1" x14ac:dyDescent="0.35">
      <c r="A31" s="18"/>
      <c r="B31" s="287" t="s">
        <v>173</v>
      </c>
      <c r="C31" s="287"/>
      <c r="D31" s="287"/>
      <c r="E31" s="287"/>
      <c r="F31" s="287"/>
      <c r="G31" s="287"/>
      <c r="H31" s="287"/>
      <c r="I31" s="287"/>
      <c r="K31" s="52"/>
      <c r="N31" s="18" t="s">
        <v>113</v>
      </c>
    </row>
    <row r="32" spans="1:14" s="35" customFormat="1" ht="5.25" customHeight="1" thickBot="1" x14ac:dyDescent="0.4">
      <c r="A32" s="18"/>
      <c r="B32" s="49"/>
      <c r="C32" s="49"/>
      <c r="D32" s="49"/>
      <c r="E32" s="49"/>
      <c r="F32" s="49"/>
      <c r="G32" s="49"/>
      <c r="H32" s="49"/>
      <c r="I32" s="49"/>
      <c r="K32" s="50"/>
      <c r="N32" s="18"/>
    </row>
    <row r="33" spans="1:14" s="35" customFormat="1" ht="34.5" customHeight="1" thickBot="1" x14ac:dyDescent="0.4">
      <c r="A33" s="18"/>
      <c r="B33" s="288" t="s">
        <v>114</v>
      </c>
      <c r="C33" s="288"/>
      <c r="D33" s="288"/>
      <c r="E33" s="288"/>
      <c r="F33" s="288"/>
      <c r="G33" s="288"/>
      <c r="H33" s="288"/>
      <c r="I33" s="288"/>
      <c r="K33" s="48"/>
      <c r="N33" s="18" t="s">
        <v>115</v>
      </c>
    </row>
    <row r="34" spans="1:14" s="35" customFormat="1" ht="5.25" customHeight="1" thickBot="1" x14ac:dyDescent="0.4">
      <c r="A34" s="18"/>
      <c r="C34" s="289"/>
      <c r="D34" s="289"/>
      <c r="E34" s="289"/>
      <c r="F34" s="289"/>
      <c r="G34" s="289"/>
      <c r="H34" s="289"/>
      <c r="I34" s="289"/>
      <c r="K34" s="53"/>
      <c r="N34" s="18"/>
    </row>
    <row r="35" spans="1:14" s="35" customFormat="1" ht="69" customHeight="1" thickBot="1" x14ac:dyDescent="0.4">
      <c r="A35" s="18"/>
      <c r="B35" s="288" t="s">
        <v>229</v>
      </c>
      <c r="C35" s="288"/>
      <c r="D35" s="288"/>
      <c r="E35" s="288"/>
      <c r="F35" s="288"/>
      <c r="G35" s="288"/>
      <c r="H35" s="288"/>
      <c r="I35" s="288"/>
      <c r="K35" s="48"/>
      <c r="N35" s="18" t="s">
        <v>116</v>
      </c>
    </row>
    <row r="36" spans="1:14" s="35" customFormat="1" ht="11" customHeight="1" thickBot="1" x14ac:dyDescent="0.4">
      <c r="A36" s="18"/>
      <c r="B36" s="54"/>
      <c r="C36" s="54"/>
      <c r="D36" s="54"/>
      <c r="E36" s="54"/>
      <c r="F36" s="54"/>
      <c r="G36" s="54"/>
      <c r="H36" s="54"/>
      <c r="I36" s="54"/>
      <c r="K36" s="50"/>
      <c r="N36" s="18"/>
    </row>
    <row r="37" spans="1:14" s="35" customFormat="1" ht="62.5" customHeight="1" thickBot="1" x14ac:dyDescent="0.4">
      <c r="A37" s="18"/>
      <c r="B37" s="288" t="s">
        <v>117</v>
      </c>
      <c r="C37" s="288"/>
      <c r="D37" s="288"/>
      <c r="E37" s="288"/>
      <c r="F37" s="288"/>
      <c r="G37" s="288"/>
      <c r="H37" s="288"/>
      <c r="I37" s="288"/>
      <c r="K37" s="48"/>
      <c r="N37" s="18" t="s">
        <v>118</v>
      </c>
    </row>
    <row r="38" spans="1:14" ht="5.25" customHeight="1" thickBot="1" x14ac:dyDescent="0.4">
      <c r="B38" s="55"/>
      <c r="C38" s="55"/>
      <c r="D38" s="55"/>
      <c r="E38" s="55"/>
      <c r="F38" s="55"/>
      <c r="G38" s="55"/>
      <c r="H38" s="55"/>
      <c r="I38" s="55"/>
      <c r="K38" s="50"/>
    </row>
    <row r="39" spans="1:14" ht="54.75" customHeight="1" thickBot="1" x14ac:dyDescent="0.4">
      <c r="B39" s="290" t="s">
        <v>119</v>
      </c>
      <c r="C39" s="290"/>
      <c r="D39" s="290"/>
      <c r="E39" s="290"/>
      <c r="F39" s="290"/>
      <c r="G39" s="290"/>
      <c r="H39" s="290"/>
      <c r="I39" s="290"/>
      <c r="K39" s="48"/>
      <c r="N39" s="18" t="s">
        <v>120</v>
      </c>
    </row>
    <row r="40" spans="1:14" ht="5.25" customHeight="1" thickBot="1" x14ac:dyDescent="0.4">
      <c r="B40" s="55"/>
      <c r="C40" s="55"/>
      <c r="D40" s="55"/>
      <c r="E40" s="55"/>
      <c r="F40" s="55"/>
      <c r="G40" s="55"/>
      <c r="H40" s="55"/>
      <c r="I40" s="55"/>
      <c r="K40" s="50"/>
    </row>
    <row r="41" spans="1:14" ht="16.5" customHeight="1" thickBot="1" x14ac:dyDescent="0.4">
      <c r="B41" s="290" t="s">
        <v>227</v>
      </c>
      <c r="C41" s="290"/>
      <c r="D41" s="290"/>
      <c r="E41" s="290"/>
      <c r="F41" s="290"/>
      <c r="G41" s="290"/>
      <c r="H41" s="290"/>
      <c r="I41" s="290"/>
      <c r="K41" s="48"/>
      <c r="N41" s="18" t="s">
        <v>121</v>
      </c>
    </row>
    <row r="42" spans="1:14" ht="5.25" customHeight="1" thickBot="1" x14ac:dyDescent="0.4"/>
    <row r="43" spans="1:14" ht="30" customHeight="1" thickBot="1" x14ac:dyDescent="0.4">
      <c r="B43" s="283" t="s">
        <v>122</v>
      </c>
      <c r="C43" s="283"/>
      <c r="D43" s="283"/>
      <c r="E43" s="283"/>
      <c r="F43" s="283"/>
      <c r="G43" s="283"/>
      <c r="H43" s="283"/>
      <c r="I43" s="283"/>
      <c r="K43" s="48"/>
      <c r="N43" s="18" t="s">
        <v>123</v>
      </c>
    </row>
    <row r="44" spans="1:14" ht="5.25" customHeight="1" thickBot="1" x14ac:dyDescent="0.4"/>
    <row r="45" spans="1:14" ht="72" customHeight="1" thickBot="1" x14ac:dyDescent="0.4">
      <c r="B45" s="228" t="s">
        <v>124</v>
      </c>
      <c r="C45" s="228"/>
      <c r="D45" s="228"/>
      <c r="E45" s="228"/>
      <c r="F45" s="228"/>
      <c r="G45" s="228"/>
      <c r="H45" s="228"/>
      <c r="I45" s="228"/>
      <c r="K45" s="48"/>
      <c r="N45" s="18" t="s">
        <v>125</v>
      </c>
    </row>
    <row r="46" spans="1:14" ht="5.25" customHeight="1" x14ac:dyDescent="0.35">
      <c r="C46" s="56"/>
      <c r="D46" s="56"/>
      <c r="E46" s="56"/>
      <c r="F46" s="56"/>
      <c r="G46" s="56"/>
      <c r="H46" s="56"/>
      <c r="I46" s="56"/>
    </row>
    <row r="47" spans="1:14" ht="47.25" customHeight="1" thickBot="1" x14ac:dyDescent="0.4">
      <c r="B47" s="228" t="s">
        <v>126</v>
      </c>
      <c r="C47" s="228"/>
      <c r="D47" s="228"/>
      <c r="E47" s="228"/>
      <c r="F47" s="228"/>
      <c r="G47" s="228"/>
      <c r="H47" s="228"/>
      <c r="I47" s="228"/>
    </row>
    <row r="48" spans="1:14" ht="39" customHeight="1" thickBot="1" x14ac:dyDescent="0.4">
      <c r="B48" s="292" t="s">
        <v>127</v>
      </c>
      <c r="C48" s="283"/>
      <c r="D48" s="283"/>
      <c r="E48" s="283"/>
      <c r="F48" s="283"/>
      <c r="G48" s="283"/>
      <c r="H48" s="283"/>
      <c r="K48" s="48"/>
      <c r="N48" s="18" t="s">
        <v>128</v>
      </c>
    </row>
    <row r="49" spans="1:14" ht="5.25" customHeight="1" thickBot="1" x14ac:dyDescent="0.4">
      <c r="B49" s="57"/>
      <c r="C49" s="43"/>
      <c r="D49" s="43"/>
      <c r="E49" s="43"/>
      <c r="F49" s="43"/>
      <c r="G49" s="43"/>
      <c r="H49" s="43"/>
      <c r="K49" s="50"/>
    </row>
    <row r="50" spans="1:14" ht="32.25" customHeight="1" thickBot="1" x14ac:dyDescent="0.4">
      <c r="B50" s="293" t="s">
        <v>129</v>
      </c>
      <c r="C50" s="290"/>
      <c r="D50" s="290"/>
      <c r="E50" s="290"/>
      <c r="F50" s="290"/>
      <c r="G50" s="290"/>
      <c r="H50" s="290"/>
      <c r="K50" s="48"/>
      <c r="N50" s="18" t="s">
        <v>130</v>
      </c>
    </row>
    <row r="51" spans="1:14" ht="5.25" customHeight="1" thickBot="1" x14ac:dyDescent="0.4">
      <c r="B51" s="57"/>
      <c r="C51" s="43"/>
      <c r="D51" s="43"/>
      <c r="E51" s="43"/>
      <c r="F51" s="43"/>
      <c r="G51" s="43"/>
      <c r="H51" s="43"/>
    </row>
    <row r="52" spans="1:14" ht="73.5" customHeight="1" thickBot="1" x14ac:dyDescent="0.4">
      <c r="B52" s="294" t="s">
        <v>224</v>
      </c>
      <c r="C52" s="295"/>
      <c r="D52" s="295"/>
      <c r="E52" s="295"/>
      <c r="F52" s="295"/>
      <c r="G52" s="295"/>
      <c r="H52" s="295"/>
      <c r="K52" s="48"/>
      <c r="N52" s="18" t="s">
        <v>131</v>
      </c>
    </row>
    <row r="53" spans="1:14" ht="5.25" customHeight="1" thickBot="1" x14ac:dyDescent="0.4">
      <c r="B53" s="57"/>
      <c r="C53" s="43"/>
      <c r="D53" s="43"/>
      <c r="E53" s="43"/>
      <c r="F53" s="43"/>
      <c r="G53" s="43"/>
      <c r="H53" s="43"/>
    </row>
    <row r="54" spans="1:14" ht="28.5" customHeight="1" thickBot="1" x14ac:dyDescent="0.4">
      <c r="B54" s="295" t="s">
        <v>132</v>
      </c>
      <c r="C54" s="295"/>
      <c r="D54" s="295"/>
      <c r="E54" s="295"/>
      <c r="F54" s="295"/>
      <c r="G54" s="295"/>
      <c r="H54" s="295"/>
      <c r="I54" s="295"/>
      <c r="K54" s="48"/>
      <c r="N54" s="18" t="s">
        <v>133</v>
      </c>
    </row>
    <row r="55" spans="1:14" x14ac:dyDescent="0.35">
      <c r="B55" s="57"/>
      <c r="C55" s="43"/>
      <c r="D55" s="43"/>
      <c r="E55" s="43"/>
      <c r="F55" s="43"/>
      <c r="G55" s="43"/>
      <c r="H55" s="43"/>
      <c r="K55" s="18"/>
    </row>
    <row r="56" spans="1:14" x14ac:dyDescent="0.35">
      <c r="B56" s="46" t="s">
        <v>134</v>
      </c>
      <c r="C56" s="47"/>
      <c r="D56" s="47"/>
      <c r="E56" s="47"/>
      <c r="F56" s="47"/>
      <c r="G56" s="47"/>
      <c r="H56" s="47"/>
      <c r="I56" s="47"/>
      <c r="J56" s="47"/>
      <c r="K56" s="47"/>
    </row>
    <row r="57" spans="1:14" s="35" customFormat="1" ht="6" customHeight="1" x14ac:dyDescent="0.35">
      <c r="A57" s="18"/>
      <c r="K57" s="44"/>
      <c r="N57" s="18"/>
    </row>
    <row r="58" spans="1:14" s="59" customFormat="1" ht="27" customHeight="1" x14ac:dyDescent="0.35">
      <c r="A58" s="58"/>
      <c r="C58" s="291" t="s">
        <v>135</v>
      </c>
      <c r="D58" s="291"/>
      <c r="E58" s="291"/>
      <c r="F58" s="291"/>
      <c r="G58" s="291"/>
      <c r="H58" s="291"/>
      <c r="I58" s="291"/>
      <c r="J58" s="60"/>
      <c r="K58" s="61"/>
      <c r="N58" s="58"/>
    </row>
    <row r="59" spans="1:14" s="35" customFormat="1" ht="6" customHeight="1" thickBot="1" x14ac:dyDescent="0.4">
      <c r="A59" s="18"/>
      <c r="K59" s="44"/>
      <c r="N59" s="18"/>
    </row>
    <row r="60" spans="1:14" ht="15" thickBot="1" x14ac:dyDescent="0.4">
      <c r="A60" s="18" t="str">
        <f>IFERROR(UPPER(INDEX('[1]CUSTOMIZE RATING CRITERIA'!$G$22:$I$63,MATCH(B60,'[1]CUSTOMIZE RATING CRITERIA'!$I$22:$I$63,0),1)),"O")</f>
        <v>X</v>
      </c>
      <c r="B60" s="62" t="s">
        <v>8</v>
      </c>
      <c r="C60" s="63"/>
      <c r="D60" s="63"/>
      <c r="E60" s="63"/>
      <c r="F60" s="63"/>
      <c r="G60" s="63"/>
      <c r="H60" s="63"/>
      <c r="I60" s="63"/>
      <c r="J60" s="64"/>
      <c r="K60" s="65"/>
      <c r="N60" s="18" t="s">
        <v>136</v>
      </c>
    </row>
    <row r="61" spans="1:14" ht="5.25" customHeight="1" thickBot="1" x14ac:dyDescent="0.4">
      <c r="B61" s="49"/>
      <c r="C61" s="49"/>
      <c r="D61" s="49"/>
      <c r="E61" s="49"/>
      <c r="F61" s="49"/>
      <c r="G61" s="49"/>
      <c r="H61" s="49"/>
      <c r="I61" s="49"/>
      <c r="J61" s="35"/>
      <c r="K61" s="50"/>
      <c r="N61" s="18" t="s">
        <v>137</v>
      </c>
    </row>
    <row r="62" spans="1:14" ht="15.75" customHeight="1" thickBot="1" x14ac:dyDescent="0.4">
      <c r="A62" s="18" t="str">
        <f>IFERROR(UPPER(INDEX('[1]CUSTOMIZE RATING CRITERIA'!$G$22:$I$63,MATCH(B62,'[1]CUSTOMIZE RATING CRITERIA'!$I$22:$I$63,0),1)),"O")</f>
        <v>X</v>
      </c>
      <c r="B62" s="66" t="s">
        <v>11</v>
      </c>
      <c r="C62" s="67"/>
      <c r="D62" s="67"/>
      <c r="E62" s="67"/>
      <c r="F62" s="67"/>
      <c r="G62" s="67"/>
      <c r="H62" s="67"/>
      <c r="I62" s="67"/>
      <c r="J62" s="64"/>
      <c r="K62" s="65"/>
      <c r="N62" s="18" t="s">
        <v>138</v>
      </c>
    </row>
    <row r="63" spans="1:14" ht="5.25" customHeight="1" thickBot="1" x14ac:dyDescent="0.4">
      <c r="B63" s="49"/>
      <c r="C63" s="49"/>
      <c r="D63" s="49"/>
      <c r="E63" s="49"/>
      <c r="F63" s="49"/>
      <c r="G63" s="49"/>
      <c r="H63" s="49"/>
      <c r="I63" s="49"/>
      <c r="J63" s="35"/>
      <c r="K63" s="51"/>
      <c r="N63" s="18" t="s">
        <v>137</v>
      </c>
    </row>
    <row r="64" spans="1:14" ht="15.75" customHeight="1" thickBot="1" x14ac:dyDescent="0.4">
      <c r="A64" s="18" t="str">
        <f>IFERROR(UPPER(INDEX('[1]CUSTOMIZE RATING CRITERIA'!$G$22:$I$63,MATCH(B64,'[1]CUSTOMIZE RATING CRITERIA'!$I$22:$I$63,0),1)),"O")</f>
        <v>X</v>
      </c>
      <c r="B64" s="66" t="s">
        <v>10</v>
      </c>
      <c r="C64" s="67"/>
      <c r="D64" s="67"/>
      <c r="E64" s="67"/>
      <c r="F64" s="67"/>
      <c r="G64" s="67"/>
      <c r="H64" s="67"/>
      <c r="I64" s="67"/>
      <c r="J64" s="64"/>
      <c r="K64" s="65"/>
      <c r="N64" s="18" t="s">
        <v>139</v>
      </c>
    </row>
    <row r="65" spans="1:14" ht="5.25" customHeight="1" thickBot="1" x14ac:dyDescent="0.4">
      <c r="N65" s="18" t="s">
        <v>137</v>
      </c>
    </row>
    <row r="66" spans="1:14" ht="15.75" customHeight="1" thickBot="1" x14ac:dyDescent="0.4">
      <c r="A66" s="18" t="str">
        <f>IFERROR(UPPER(INDEX('[1]CUSTOMIZE RATING CRITERIA'!$G$22:$I$63,MATCH(B66,'[1]CUSTOMIZE RATING CRITERIA'!$I$22:$I$63,0),1)),"O")</f>
        <v>X</v>
      </c>
      <c r="B66" s="66" t="s">
        <v>140</v>
      </c>
      <c r="C66" s="67"/>
      <c r="D66" s="67"/>
      <c r="E66" s="67"/>
      <c r="F66" s="67"/>
      <c r="G66" s="67"/>
      <c r="H66" s="67"/>
      <c r="I66" s="67"/>
      <c r="J66" s="64"/>
      <c r="K66" s="65"/>
      <c r="N66" s="18" t="s">
        <v>141</v>
      </c>
    </row>
    <row r="67" spans="1:14" ht="5.25" customHeight="1" thickBot="1" x14ac:dyDescent="0.4">
      <c r="N67" s="18" t="s">
        <v>137</v>
      </c>
    </row>
    <row r="68" spans="1:14" ht="15" thickBot="1" x14ac:dyDescent="0.4">
      <c r="A68" s="18" t="str">
        <f>IFERROR(UPPER(INDEX('[1]CUSTOMIZE RATING CRITERIA'!$G$22:$I$63,MATCH(B68,'[1]CUSTOMIZE RATING CRITERIA'!$I$22:$I$63,0),1)),"O")</f>
        <v>X</v>
      </c>
      <c r="B68" s="66" t="s">
        <v>142</v>
      </c>
      <c r="C68" s="68"/>
      <c r="D68" s="68"/>
      <c r="E68" s="68"/>
      <c r="F68" s="68"/>
      <c r="G68" s="68"/>
      <c r="H68" s="68"/>
      <c r="I68" s="68"/>
      <c r="J68" s="62"/>
      <c r="K68" s="65"/>
      <c r="N68" s="18" t="s">
        <v>143</v>
      </c>
    </row>
    <row r="69" spans="1:14" ht="5.25" customHeight="1" thickBot="1" x14ac:dyDescent="0.4">
      <c r="N69" s="18" t="s">
        <v>137</v>
      </c>
    </row>
    <row r="70" spans="1:14" ht="15" thickBot="1" x14ac:dyDescent="0.4">
      <c r="A70" s="18" t="str">
        <f>IFERROR(UPPER(INDEX('[1]CUSTOMIZE RATING CRITERIA'!$G$22:$I$63,MATCH(B70,'[1]CUSTOMIZE RATING CRITERIA'!$I$22:$I$63,0),1)),"O")</f>
        <v>O</v>
      </c>
      <c r="B70" s="66" t="s">
        <v>144</v>
      </c>
      <c r="C70" s="68"/>
      <c r="D70" s="68"/>
      <c r="E70" s="68"/>
      <c r="F70" s="68"/>
      <c r="G70" s="68"/>
      <c r="H70" s="68"/>
      <c r="I70" s="68"/>
      <c r="J70" s="62"/>
      <c r="K70" s="65"/>
      <c r="N70" s="18" t="s">
        <v>145</v>
      </c>
    </row>
    <row r="71" spans="1:14" ht="5.25" customHeight="1" thickBot="1" x14ac:dyDescent="0.4">
      <c r="N71" s="18" t="s">
        <v>137</v>
      </c>
    </row>
    <row r="72" spans="1:14" ht="14.25" customHeight="1" thickBot="1" x14ac:dyDescent="0.4">
      <c r="A72" s="18" t="str">
        <f>IFERROR(UPPER(INDEX('[1]CUSTOMIZE RATING CRITERIA'!$G$22:$I$63,MATCH(B72,'[1]CUSTOMIZE RATING CRITERIA'!$I$22:$I$63,0),1)),"O")</f>
        <v>X</v>
      </c>
      <c r="B72" s="66" t="s">
        <v>7</v>
      </c>
      <c r="C72" s="62"/>
      <c r="D72" s="62"/>
      <c r="E72" s="62"/>
      <c r="F72" s="62"/>
      <c r="G72" s="62"/>
      <c r="H72" s="62"/>
      <c r="I72" s="62"/>
      <c r="J72" s="62"/>
      <c r="K72" s="65"/>
      <c r="N72" s="18" t="s">
        <v>146</v>
      </c>
    </row>
    <row r="73" spans="1:14" ht="5.25" hidden="1" customHeight="1" x14ac:dyDescent="0.35">
      <c r="N73" s="18" t="s">
        <v>137</v>
      </c>
    </row>
    <row r="74" spans="1:14" ht="15" hidden="1" thickBot="1" x14ac:dyDescent="0.4">
      <c r="A74" s="18" t="str">
        <f>IFERROR(UPPER(INDEX('[1]CUSTOMIZE RATING CRITERIA'!$G$22:$I$63,MATCH(B74,'[1]CUSTOMIZE RATING CRITERIA'!$I$22:$I$63,0),1)),"O")</f>
        <v/>
      </c>
      <c r="B74" s="66" t="s">
        <v>147</v>
      </c>
      <c r="C74" s="68"/>
      <c r="D74" s="68"/>
      <c r="E74" s="68"/>
      <c r="F74" s="68"/>
      <c r="G74" s="68"/>
      <c r="H74" s="68"/>
      <c r="I74" s="68"/>
      <c r="J74" s="62"/>
      <c r="K74" s="65"/>
      <c r="N74" s="18" t="s">
        <v>148</v>
      </c>
    </row>
    <row r="75" spans="1:14" ht="5.25" hidden="1" customHeight="1" x14ac:dyDescent="0.35">
      <c r="N75" s="18" t="s">
        <v>137</v>
      </c>
    </row>
    <row r="76" spans="1:14" ht="15" hidden="1" thickBot="1" x14ac:dyDescent="0.4">
      <c r="A76" s="18" t="str">
        <f>IFERROR(UPPER(INDEX('[1]CUSTOMIZE RATING CRITERIA'!$G$22:$I$63,MATCH(B76,'[1]CUSTOMIZE RATING CRITERIA'!$I$22:$I$63,0),1)),"O")</f>
        <v/>
      </c>
      <c r="B76" s="66" t="s">
        <v>149</v>
      </c>
      <c r="C76" s="68"/>
      <c r="D76" s="68"/>
      <c r="E76" s="68"/>
      <c r="F76" s="68"/>
      <c r="G76" s="68"/>
      <c r="H76" s="68"/>
      <c r="I76" s="68"/>
      <c r="J76" s="62"/>
      <c r="K76" s="65"/>
      <c r="N76" s="18" t="s">
        <v>150</v>
      </c>
    </row>
    <row r="77" spans="1:14" ht="5.25" customHeight="1" thickBot="1" x14ac:dyDescent="0.4">
      <c r="N77" s="18" t="s">
        <v>137</v>
      </c>
    </row>
    <row r="78" spans="1:14" ht="15" thickBot="1" x14ac:dyDescent="0.4">
      <c r="A78" s="18" t="str">
        <f>IFERROR(UPPER(INDEX('[1]CUSTOMIZE RATING CRITERIA'!$G$22:$I$63,MATCH(B78,'[1]CUSTOMIZE RATING CRITERIA'!$I$22:$I$63,0),1)),"O")</f>
        <v>X</v>
      </c>
      <c r="B78" s="66" t="s">
        <v>151</v>
      </c>
      <c r="C78" s="68"/>
      <c r="D78" s="68"/>
      <c r="E78" s="68"/>
      <c r="F78" s="68"/>
      <c r="G78" s="68"/>
      <c r="H78" s="68"/>
      <c r="I78" s="68"/>
      <c r="J78" s="62"/>
      <c r="K78" s="65"/>
      <c r="N78" s="18" t="s">
        <v>152</v>
      </c>
    </row>
    <row r="79" spans="1:14" ht="5.25" customHeight="1" thickBot="1" x14ac:dyDescent="0.4">
      <c r="B79" s="49"/>
      <c r="C79" s="49"/>
      <c r="D79" s="49"/>
      <c r="E79" s="49"/>
      <c r="F79" s="49"/>
      <c r="G79" s="49"/>
      <c r="H79" s="49"/>
      <c r="I79" s="49"/>
      <c r="J79" s="35"/>
      <c r="K79" s="50"/>
      <c r="N79" s="18" t="s">
        <v>137</v>
      </c>
    </row>
    <row r="80" spans="1:14" ht="15.75" customHeight="1" thickBot="1" x14ac:dyDescent="0.4">
      <c r="A80" s="18" t="str">
        <f>IFERROR(UPPER(INDEX('[1]CUSTOMIZE RATING CRITERIA'!$G$22:$I$63,MATCH(B80,'[1]CUSTOMIZE RATING CRITERIA'!$I$22:$I$63,0),1)),"O")</f>
        <v>X</v>
      </c>
      <c r="B80" s="66" t="s">
        <v>153</v>
      </c>
      <c r="C80" s="67"/>
      <c r="D80" s="67"/>
      <c r="E80" s="67"/>
      <c r="F80" s="67"/>
      <c r="G80" s="67"/>
      <c r="H80" s="67"/>
      <c r="I80" s="67"/>
      <c r="J80" s="64"/>
      <c r="K80" s="65"/>
      <c r="N80" s="18" t="s">
        <v>154</v>
      </c>
    </row>
    <row r="81" spans="1:14" ht="5.25" hidden="1" customHeight="1" x14ac:dyDescent="0.35">
      <c r="B81" s="49"/>
      <c r="C81" s="49"/>
      <c r="D81" s="49"/>
      <c r="E81" s="49"/>
      <c r="F81" s="49"/>
      <c r="G81" s="49"/>
      <c r="H81" s="49"/>
      <c r="I81" s="49"/>
      <c r="J81" s="35"/>
      <c r="K81" s="51"/>
      <c r="N81" s="18" t="s">
        <v>137</v>
      </c>
    </row>
    <row r="82" spans="1:14" ht="15.75" hidden="1" customHeight="1" x14ac:dyDescent="0.35">
      <c r="A82" s="18" t="str">
        <f>IFERROR(UPPER(INDEX('[1]CUSTOMIZE RATING CRITERIA'!$G$22:$I$63,MATCH(B82,'[1]CUSTOMIZE RATING CRITERIA'!$I$22:$I$63,0),1)),"O")</f>
        <v/>
      </c>
      <c r="B82" s="66" t="str">
        <f>'[1]CUSTOMIZE RATING CRITERIA'!I44</f>
        <v>My test requirement</v>
      </c>
      <c r="C82" s="67"/>
      <c r="D82" s="67"/>
      <c r="E82" s="67"/>
      <c r="F82" s="67"/>
      <c r="G82" s="67"/>
      <c r="H82" s="67"/>
      <c r="I82" s="67"/>
      <c r="J82" s="64"/>
      <c r="K82" s="65"/>
      <c r="N82" s="18" t="s">
        <v>155</v>
      </c>
    </row>
    <row r="83" spans="1:14" ht="5.25" hidden="1" customHeight="1" x14ac:dyDescent="0.35">
      <c r="N83" s="18" t="s">
        <v>137</v>
      </c>
    </row>
    <row r="84" spans="1:14" ht="15.75" hidden="1" customHeight="1" x14ac:dyDescent="0.35">
      <c r="A84" s="18" t="str">
        <f>IFERROR(UPPER(INDEX('[1]CUSTOMIZE RATING CRITERIA'!$G$22:$I$63,MATCH(B84,'[1]CUSTOMIZE RATING CRITERIA'!$I$22:$I$63,0),1)),"O")</f>
        <v/>
      </c>
      <c r="B84" s="66" t="str">
        <f>'[1]CUSTOMIZE RATING CRITERIA'!I46</f>
        <v>My second test requirement</v>
      </c>
      <c r="C84" s="67"/>
      <c r="D84" s="67"/>
      <c r="E84" s="67"/>
      <c r="F84" s="67"/>
      <c r="G84" s="67"/>
      <c r="H84" s="67"/>
      <c r="I84" s="67"/>
      <c r="J84" s="64"/>
      <c r="K84" s="65"/>
      <c r="N84" s="18" t="s">
        <v>156</v>
      </c>
    </row>
    <row r="85" spans="1:14" ht="5.25" hidden="1" customHeight="1" x14ac:dyDescent="0.35">
      <c r="N85" s="18" t="s">
        <v>137</v>
      </c>
    </row>
    <row r="86" spans="1:14" ht="15" hidden="1" thickBot="1" x14ac:dyDescent="0.4">
      <c r="A86" s="18" t="str">
        <f>IFERROR(UPPER(INDEX('[1]CUSTOMIZE RATING CRITERIA'!$G$22:$I$63,MATCH(B86,'[1]CUSTOMIZE RATING CRITERIA'!$I$22:$I$63,0),1)),"O")</f>
        <v>O</v>
      </c>
      <c r="B86" s="66">
        <f>'[1]CUSTOMIZE RATING CRITERIA'!I48</f>
        <v>0</v>
      </c>
      <c r="C86" s="68"/>
      <c r="D86" s="68"/>
      <c r="E86" s="68"/>
      <c r="F86" s="68"/>
      <c r="G86" s="68"/>
      <c r="H86" s="68"/>
      <c r="I86" s="68"/>
      <c r="J86" s="62"/>
      <c r="K86" s="65"/>
      <c r="N86" s="18" t="s">
        <v>157</v>
      </c>
    </row>
    <row r="87" spans="1:14" ht="5.25" hidden="1" customHeight="1" x14ac:dyDescent="0.35">
      <c r="N87" s="18" t="s">
        <v>137</v>
      </c>
    </row>
    <row r="88" spans="1:14" ht="15" hidden="1" thickBot="1" x14ac:dyDescent="0.4">
      <c r="A88" s="18" t="str">
        <f>IFERROR(UPPER(INDEX('[1]CUSTOMIZE RATING CRITERIA'!$G$22:$I$63,MATCH(B88,'[1]CUSTOMIZE RATING CRITERIA'!$I$22:$I$63,0),1)),"O")</f>
        <v>O</v>
      </c>
      <c r="B88" s="66">
        <f>'[1]CUSTOMIZE RATING CRITERIA'!I50</f>
        <v>0</v>
      </c>
      <c r="C88" s="68"/>
      <c r="D88" s="68"/>
      <c r="E88" s="68"/>
      <c r="F88" s="68"/>
      <c r="G88" s="68"/>
      <c r="H88" s="68"/>
      <c r="I88" s="68"/>
      <c r="J88" s="62"/>
      <c r="K88" s="65"/>
      <c r="N88" s="18" t="s">
        <v>158</v>
      </c>
    </row>
    <row r="89" spans="1:14" ht="5.25" hidden="1" customHeight="1" x14ac:dyDescent="0.35">
      <c r="N89" s="18" t="s">
        <v>137</v>
      </c>
    </row>
    <row r="90" spans="1:14" ht="14.25" hidden="1" customHeight="1" x14ac:dyDescent="0.35">
      <c r="A90" s="18" t="str">
        <f>IFERROR(UPPER(INDEX('[1]CUSTOMIZE RATING CRITERIA'!$G$22:$I$63,MATCH(B90,'[1]CUSTOMIZE RATING CRITERIA'!$I$22:$I$63,0),1)),"O")</f>
        <v>O</v>
      </c>
      <c r="B90" s="66">
        <f>'[1]CUSTOMIZE RATING CRITERIA'!I52</f>
        <v>0</v>
      </c>
      <c r="C90" s="62"/>
      <c r="D90" s="62"/>
      <c r="E90" s="62"/>
      <c r="F90" s="62"/>
      <c r="G90" s="62"/>
      <c r="H90" s="62"/>
      <c r="I90" s="62"/>
      <c r="J90" s="62"/>
      <c r="K90" s="65"/>
      <c r="N90" s="18" t="s">
        <v>159</v>
      </c>
    </row>
    <row r="91" spans="1:14" ht="5.25" hidden="1" customHeight="1" x14ac:dyDescent="0.35">
      <c r="N91" s="18" t="s">
        <v>137</v>
      </c>
    </row>
    <row r="92" spans="1:14" ht="15" hidden="1" thickBot="1" x14ac:dyDescent="0.4">
      <c r="A92" s="18" t="str">
        <f>IFERROR(UPPER(INDEX('[1]CUSTOMIZE RATING CRITERIA'!$G$22:$I$63,MATCH(B92,'[1]CUSTOMIZE RATING CRITERIA'!$I$22:$I$63,0),1)),"O")</f>
        <v>O</v>
      </c>
      <c r="B92" s="66">
        <f>'[1]CUSTOMIZE RATING CRITERIA'!I54</f>
        <v>0</v>
      </c>
      <c r="C92" s="68"/>
      <c r="D92" s="68"/>
      <c r="E92" s="68"/>
      <c r="F92" s="68"/>
      <c r="G92" s="68"/>
      <c r="H92" s="68"/>
      <c r="I92" s="68"/>
      <c r="J92" s="62"/>
      <c r="K92" s="65"/>
      <c r="N92" s="18" t="s">
        <v>160</v>
      </c>
    </row>
    <row r="93" spans="1:14" ht="5.25" hidden="1" customHeight="1" x14ac:dyDescent="0.35">
      <c r="N93" s="18" t="s">
        <v>137</v>
      </c>
    </row>
    <row r="94" spans="1:14" ht="15" hidden="1" thickBot="1" x14ac:dyDescent="0.4">
      <c r="A94" s="18" t="str">
        <f>IFERROR(UPPER(INDEX('[1]CUSTOMIZE RATING CRITERIA'!$G$22:$I$63,MATCH(B94,'[1]CUSTOMIZE RATING CRITERIA'!$I$22:$I$63,0),1)),"O")</f>
        <v>O</v>
      </c>
      <c r="B94" s="66">
        <f>'[1]CUSTOMIZE RATING CRITERIA'!I56</f>
        <v>0</v>
      </c>
      <c r="C94" s="68"/>
      <c r="D94" s="68"/>
      <c r="E94" s="68"/>
      <c r="F94" s="68"/>
      <c r="G94" s="68"/>
      <c r="H94" s="68"/>
      <c r="I94" s="68"/>
      <c r="J94" s="62"/>
      <c r="K94" s="65"/>
      <c r="N94" s="18" t="s">
        <v>161</v>
      </c>
    </row>
    <row r="95" spans="1:14" ht="5.25" hidden="1" customHeight="1" x14ac:dyDescent="0.35">
      <c r="N95" s="18" t="s">
        <v>137</v>
      </c>
    </row>
    <row r="96" spans="1:14" ht="15" hidden="1" thickBot="1" x14ac:dyDescent="0.4">
      <c r="A96" s="18" t="str">
        <f>IFERROR(UPPER(INDEX('[1]CUSTOMIZE RATING CRITERIA'!$G$22:$I$63,MATCH(B96,'[1]CUSTOMIZE RATING CRITERIA'!$I$22:$I$63,0),1)),"O")</f>
        <v>O</v>
      </c>
      <c r="B96" s="66">
        <f>'[1]CUSTOMIZE RATING CRITERIA'!I58</f>
        <v>0</v>
      </c>
      <c r="C96" s="68"/>
      <c r="D96" s="68"/>
      <c r="E96" s="68"/>
      <c r="F96" s="68"/>
      <c r="G96" s="68"/>
      <c r="H96" s="68"/>
      <c r="I96" s="68"/>
      <c r="J96" s="62"/>
      <c r="K96" s="65"/>
      <c r="N96" s="18" t="s">
        <v>162</v>
      </c>
    </row>
    <row r="97" spans="1:14" ht="5.25" hidden="1" customHeight="1" x14ac:dyDescent="0.35">
      <c r="C97" s="49"/>
      <c r="D97" s="49"/>
      <c r="E97" s="49"/>
      <c r="F97" s="49"/>
      <c r="G97" s="49"/>
      <c r="H97" s="49"/>
      <c r="I97" s="49"/>
      <c r="J97" s="35"/>
      <c r="K97" s="50"/>
      <c r="N97" s="18" t="s">
        <v>137</v>
      </c>
    </row>
    <row r="98" spans="1:14" ht="15.75" hidden="1" customHeight="1" x14ac:dyDescent="0.35">
      <c r="A98" s="18" t="str">
        <f>IFERROR(UPPER(INDEX('[1]CUSTOMIZE RATING CRITERIA'!$G$22:$I$63,MATCH(B98,'[1]CUSTOMIZE RATING CRITERIA'!$I$22:$I$63,0),1)),"O")</f>
        <v>O</v>
      </c>
      <c r="B98" s="66">
        <f>'[1]CUSTOMIZE RATING CRITERIA'!I60</f>
        <v>0</v>
      </c>
      <c r="C98" s="67"/>
      <c r="D98" s="67"/>
      <c r="E98" s="67"/>
      <c r="F98" s="67"/>
      <c r="G98" s="67"/>
      <c r="H98" s="67"/>
      <c r="I98" s="67"/>
      <c r="J98" s="64"/>
      <c r="K98" s="65"/>
      <c r="N98" s="18" t="s">
        <v>163</v>
      </c>
    </row>
    <row r="99" spans="1:14" ht="5.25" hidden="1" customHeight="1" x14ac:dyDescent="0.35">
      <c r="N99" s="18" t="s">
        <v>137</v>
      </c>
    </row>
    <row r="100" spans="1:14" hidden="1" x14ac:dyDescent="0.35">
      <c r="A100" s="18" t="str">
        <f>IFERROR(UPPER(INDEX('[1]CUSTOMIZE RATING CRITERIA'!$G$22:$I$63,MATCH(B100,'[1]CUSTOMIZE RATING CRITERIA'!$I$22:$I$63,0),1)),"O")</f>
        <v>O</v>
      </c>
      <c r="B100" s="66">
        <f>'[1]CUSTOMIZE RATING CRITERIA'!I62</f>
        <v>0</v>
      </c>
      <c r="N100" s="18" t="s">
        <v>164</v>
      </c>
    </row>
    <row r="101" spans="1:14" x14ac:dyDescent="0.35">
      <c r="B101" s="69" t="s">
        <v>165</v>
      </c>
    </row>
    <row r="102" spans="1:14" x14ac:dyDescent="0.35">
      <c r="B102" s="69" t="s">
        <v>228</v>
      </c>
    </row>
    <row r="122" spans="2:2" x14ac:dyDescent="0.35">
      <c r="B122" t="e">
        <f>[1]!Funding_Requested</f>
        <v>#REF!</v>
      </c>
    </row>
    <row r="123" spans="2:2" x14ac:dyDescent="0.35">
      <c r="B123" t="e">
        <f>[1]!Public_Funding</f>
        <v>#REF!</v>
      </c>
    </row>
    <row r="124" spans="2:2" x14ac:dyDescent="0.35">
      <c r="B124" t="e">
        <f>[1]!Private_Funding</f>
        <v>#REF!</v>
      </c>
    </row>
  </sheetData>
  <mergeCells count="25">
    <mergeCell ref="C58:I58"/>
    <mergeCell ref="B45:I45"/>
    <mergeCell ref="B47:I47"/>
    <mergeCell ref="B48:H48"/>
    <mergeCell ref="B50:H50"/>
    <mergeCell ref="B52:H52"/>
    <mergeCell ref="B54:I54"/>
    <mergeCell ref="B43:I43"/>
    <mergeCell ref="B21:H21"/>
    <mergeCell ref="B23:J23"/>
    <mergeCell ref="B27:I27"/>
    <mergeCell ref="B29:I29"/>
    <mergeCell ref="B31:I31"/>
    <mergeCell ref="B33:I33"/>
    <mergeCell ref="C34:I34"/>
    <mergeCell ref="B35:I35"/>
    <mergeCell ref="B37:I37"/>
    <mergeCell ref="B39:I39"/>
    <mergeCell ref="B41:I41"/>
    <mergeCell ref="G1:K9"/>
    <mergeCell ref="P1:X9"/>
    <mergeCell ref="B11:K11"/>
    <mergeCell ref="G15:H17"/>
    <mergeCell ref="D16:F19"/>
    <mergeCell ref="G18:H19"/>
  </mergeCells>
  <conditionalFormatting sqref="G18">
    <cfRule type="dataBar" priority="4">
      <dataBar>
        <cfvo type="num" val="0"/>
        <cfvo type="num" val="1"/>
        <color rgb="FF00B050"/>
      </dataBar>
      <extLst>
        <ext xmlns:x14="http://schemas.microsoft.com/office/spreadsheetml/2009/9/main" uri="{B025F937-C7B1-47D3-B67F-A62EFF666E3E}">
          <x14:id>{7142EA0F-7DCF-4C6B-BA5D-3A13EB84D257}</x14:id>
        </ext>
      </extLst>
    </cfRule>
  </conditionalFormatting>
  <dataValidations count="3">
    <dataValidation type="list" allowBlank="1" showInputMessage="1" showErrorMessage="1" sqref="C13">
      <formula1>NEWThresholdProjects</formula1>
    </dataValidation>
    <dataValidation showInputMessage="1" showErrorMessage="1" sqref="C17 C19"/>
    <dataValidation type="list" allowBlank="1" showInputMessage="1" showErrorMessage="1" sqref="K27 K29 K54 K35 K39 K37 K41 K33 K43 K45 K48 K50 K68 K60 K62 K64 K70 K74 K31 K72 K76 K52 K66 K78 K86 K80 K82 K88 K92 K90 K94 K84 K96 K98">
      <formula1>"Yes,No"</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YesToAll">
              <controlPr defaultSize="0" autoFill="0" autoLine="0" autoPict="0" macro="[1]!Yes_To_All_Thresholds">
                <anchor moveWithCells="1">
                  <from>
                    <xdr:col>9</xdr:col>
                    <xdr:colOff>590550</xdr:colOff>
                    <xdr:row>22</xdr:row>
                    <xdr:rowOff>228600</xdr:rowOff>
                  </from>
                  <to>
                    <xdr:col>9</xdr:col>
                    <xdr:colOff>590550</xdr:colOff>
                    <xdr:row>24</xdr:row>
                    <xdr:rowOff>50800</xdr:rowOff>
                  </to>
                </anchor>
              </controlPr>
            </control>
          </mc:Choice>
        </mc:AlternateContent>
        <mc:AlternateContent xmlns:mc="http://schemas.openxmlformats.org/markup-compatibility/2006">
          <mc:Choice Requires="x14">
            <control shapeId="6146" r:id="rId5" name="Button 2">
              <controlPr defaultSize="0" print="0" autoFill="0" autoPict="0" macro="[1]!SaveCurrentProject">
                <anchor moveWithCells="1" sizeWithCells="1">
                  <from>
                    <xdr:col>9</xdr:col>
                    <xdr:colOff>457200</xdr:colOff>
                    <xdr:row>12</xdr:row>
                    <xdr:rowOff>50800</xdr:rowOff>
                  </from>
                  <to>
                    <xdr:col>11</xdr:col>
                    <xdr:colOff>0</xdr:colOff>
                    <xdr:row>14</xdr:row>
                    <xdr:rowOff>165100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142EA0F-7DCF-4C6B-BA5D-3A13EB84D257}">
            <x14:dataBar minLength="0" maxLength="100" border="1" gradient="0">
              <x14:cfvo type="num">
                <xm:f>0</xm:f>
              </x14:cfvo>
              <x14:cfvo type="num">
                <xm:f>1</xm:f>
              </x14:cfvo>
              <x14:borderColor rgb="FF000000"/>
              <x14:negativeFillColor rgb="FFFF0000"/>
              <x14:axisColor rgb="FF000000"/>
            </x14:dataBar>
          </x14:cfRule>
          <xm:sqref>G18</xm:sqref>
        </x14:conditionalFormatting>
        <x14:conditionalFormatting xmlns:xm="http://schemas.microsoft.com/office/excel/2006/main">
          <x14:cfRule type="expression" priority="1" id="{40FA10EF-E35F-494D-BE15-9C8470F2FD93}">
            <xm:f>'C:\Users\Pleslie\Documents\NEW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K60:K100</xm:sqref>
        </x14:conditionalFormatting>
        <x14:conditionalFormatting xmlns:xm="http://schemas.microsoft.com/office/excel/2006/main">
          <x14:cfRule type="expression" priority="2" stopIfTrue="1" id="{0CB4FE72-60DA-485C-A7B8-0616392EAFC7}">
            <xm:f>'C:\Users\Pleslie\Documents\NEW Project Scoring Sheets for R &amp; R\[NEW project Thresholds based on HUD 2019 In EXCEL.xlsb]CUSTOMIZE RATING CRITERIA'!#REF!="X"</xm:f>
            <x14:dxf>
              <border>
                <left/>
                <right/>
                <top/>
                <bottom style="dotted">
                  <color auto="1"/>
                </bottom>
                <vertical/>
                <horizontal/>
              </border>
            </x14:dxf>
          </x14:cfRule>
          <xm:sqref>B60:J100</xm:sqref>
        </x14:conditionalFormatting>
        <x14:conditionalFormatting xmlns:xm="http://schemas.microsoft.com/office/excel/2006/main">
          <x14:cfRule type="expression" priority="3" id="{EBB30EA8-ADD2-4F7F-9B77-C77680DD264A}">
            <xm:f>'C:\Users\Pleslie\Documents\NEW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B60:K100</xm:sqref>
        </x14:conditionalFormatting>
        <x14:conditionalFormatting xmlns:xm="http://schemas.microsoft.com/office/excel/2006/main">
          <x14:cfRule type="expression" priority="5" id="{BF877A37-8D0D-4E5E-BB6A-2372F4F12A00}">
            <xm:f>'C:\Users\Pleslie\Documents\NEW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K101:K130</xm:sqref>
        </x14:conditionalFormatting>
        <x14:conditionalFormatting xmlns:xm="http://schemas.microsoft.com/office/excel/2006/main">
          <x14:cfRule type="expression" priority="6" stopIfTrue="1" id="{0DEBEEE2-1C33-4F33-B123-6416980178F4}">
            <xm:f>'C:\Users\Pleslie\Documents\NEW Project Scoring Sheets for R &amp; R\[NEW project Thresholds based on HUD 2019 In EXCEL.xlsb]CUSTOMIZE RATING CRITERIA'!#REF!="X"</xm:f>
            <x14:dxf>
              <border>
                <left/>
                <right/>
                <top/>
                <bottom style="dotted">
                  <color auto="1"/>
                </bottom>
                <vertical/>
                <horizontal/>
              </border>
            </x14:dxf>
          </x14:cfRule>
          <xm:sqref>B101:J130</xm:sqref>
        </x14:conditionalFormatting>
        <x14:conditionalFormatting xmlns:xm="http://schemas.microsoft.com/office/excel/2006/main">
          <x14:cfRule type="expression" priority="7" id="{DE0F5AAB-0188-4E0C-A310-7541EB255632}">
            <xm:f>'C:\Users\Pleslie\Documents\NEW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B101:K130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opLeftCell="B16" zoomScale="66" zoomScaleNormal="120" workbookViewId="0">
      <selection activeCell="I29" sqref="I29"/>
    </sheetView>
  </sheetViews>
  <sheetFormatPr defaultRowHeight="14.5" x14ac:dyDescent="0.35"/>
  <cols>
    <col min="1" max="1" width="26.26953125" bestFit="1" customWidth="1"/>
    <col min="2" max="2" width="48.453125" customWidth="1"/>
    <col min="3" max="3" width="7.81640625" customWidth="1"/>
    <col min="4" max="4" width="9.7265625" customWidth="1"/>
    <col min="5" max="5" width="8.54296875" customWidth="1"/>
    <col min="6" max="6" width="11.08984375" customWidth="1"/>
    <col min="7" max="7" width="13.453125" customWidth="1"/>
    <col min="8" max="8" width="14.90625" customWidth="1"/>
    <col min="9" max="9" width="35.453125" customWidth="1"/>
    <col min="10" max="10" width="6.6328125" customWidth="1"/>
    <col min="11" max="11" width="7.6328125" customWidth="1"/>
    <col min="12" max="12" width="7.453125" customWidth="1"/>
  </cols>
  <sheetData>
    <row r="1" spans="1:13" ht="58" x14ac:dyDescent="0.35">
      <c r="A1" t="s">
        <v>0</v>
      </c>
      <c r="B1" t="s">
        <v>1</v>
      </c>
      <c r="C1" t="s">
        <v>2</v>
      </c>
      <c r="D1" s="43" t="s">
        <v>278</v>
      </c>
      <c r="E1" s="43" t="s">
        <v>273</v>
      </c>
      <c r="F1" s="43" t="s">
        <v>298</v>
      </c>
      <c r="G1" s="43" t="s">
        <v>345</v>
      </c>
      <c r="H1" s="43" t="s">
        <v>346</v>
      </c>
      <c r="I1" t="s">
        <v>253</v>
      </c>
      <c r="J1" s="43" t="s">
        <v>234</v>
      </c>
      <c r="K1" s="43" t="s">
        <v>330</v>
      </c>
      <c r="L1" s="43" t="s">
        <v>331</v>
      </c>
      <c r="M1" s="43" t="s">
        <v>55</v>
      </c>
    </row>
    <row r="2" spans="1:13" x14ac:dyDescent="0.35">
      <c r="A2" s="111" t="s">
        <v>48</v>
      </c>
      <c r="B2" s="111" t="s">
        <v>257</v>
      </c>
      <c r="C2" s="111" t="s">
        <v>40</v>
      </c>
      <c r="D2" s="111">
        <v>0</v>
      </c>
      <c r="E2" s="111" t="s">
        <v>55</v>
      </c>
      <c r="F2" s="111" t="s">
        <v>4</v>
      </c>
      <c r="G2" s="111" t="s">
        <v>55</v>
      </c>
      <c r="H2" s="111" t="s">
        <v>55</v>
      </c>
      <c r="I2" s="111" t="s">
        <v>258</v>
      </c>
      <c r="J2" s="121">
        <v>0</v>
      </c>
      <c r="K2" s="121">
        <v>0</v>
      </c>
      <c r="L2" s="121">
        <v>0</v>
      </c>
      <c r="M2" s="154"/>
    </row>
    <row r="3" spans="1:13" x14ac:dyDescent="0.35">
      <c r="A3" s="111" t="s">
        <v>48</v>
      </c>
      <c r="B3" s="111" t="s">
        <v>7</v>
      </c>
      <c r="C3" s="111" t="s">
        <v>40</v>
      </c>
      <c r="D3" s="111">
        <v>0</v>
      </c>
      <c r="E3" s="111" t="s">
        <v>55</v>
      </c>
      <c r="F3" s="111" t="s">
        <v>4</v>
      </c>
      <c r="G3" s="111"/>
      <c r="H3" s="111"/>
      <c r="I3" s="111" t="s">
        <v>59</v>
      </c>
      <c r="J3" s="121">
        <v>0</v>
      </c>
      <c r="K3" s="121">
        <v>0</v>
      </c>
      <c r="L3" s="121">
        <v>0</v>
      </c>
      <c r="M3" s="121"/>
    </row>
    <row r="4" spans="1:13" x14ac:dyDescent="0.35">
      <c r="A4" s="111" t="s">
        <v>48</v>
      </c>
      <c r="B4" s="111" t="s">
        <v>8</v>
      </c>
      <c r="C4" s="111" t="s">
        <v>40</v>
      </c>
      <c r="D4" s="111">
        <v>0</v>
      </c>
      <c r="E4" s="111" t="s">
        <v>55</v>
      </c>
      <c r="F4" s="111" t="s">
        <v>4</v>
      </c>
      <c r="G4" s="111"/>
      <c r="H4" s="111"/>
      <c r="I4" s="111" t="s">
        <v>62</v>
      </c>
      <c r="J4" s="121">
        <v>0</v>
      </c>
      <c r="K4" s="121">
        <v>0</v>
      </c>
      <c r="L4" s="121">
        <v>0</v>
      </c>
      <c r="M4" s="121"/>
    </row>
    <row r="5" spans="1:13" x14ac:dyDescent="0.35">
      <c r="A5" s="111" t="s">
        <v>48</v>
      </c>
      <c r="B5" s="111" t="s">
        <v>10</v>
      </c>
      <c r="C5" s="111" t="s">
        <v>40</v>
      </c>
      <c r="D5" s="111">
        <v>0</v>
      </c>
      <c r="E5" s="111" t="s">
        <v>55</v>
      </c>
      <c r="F5" s="111" t="s">
        <v>4</v>
      </c>
      <c r="G5" s="111"/>
      <c r="H5" s="111"/>
      <c r="I5" s="111" t="s">
        <v>302</v>
      </c>
      <c r="J5" s="121">
        <v>0</v>
      </c>
      <c r="K5" s="121">
        <v>0</v>
      </c>
      <c r="L5" s="121">
        <v>0</v>
      </c>
      <c r="M5" s="121"/>
    </row>
    <row r="6" spans="1:13" s="72" customFormat="1" ht="29" x14ac:dyDescent="0.35">
      <c r="A6" s="147" t="s">
        <v>48</v>
      </c>
      <c r="B6" s="148" t="s">
        <v>85</v>
      </c>
      <c r="C6" s="147" t="s">
        <v>40</v>
      </c>
      <c r="D6" s="147">
        <v>0</v>
      </c>
      <c r="E6" s="147" t="s">
        <v>55</v>
      </c>
      <c r="F6" s="147" t="s">
        <v>4</v>
      </c>
      <c r="G6" s="147"/>
      <c r="H6" s="147"/>
      <c r="I6" s="147" t="s">
        <v>84</v>
      </c>
      <c r="J6" s="121">
        <v>0</v>
      </c>
      <c r="K6" s="121">
        <v>0</v>
      </c>
      <c r="L6" s="121">
        <v>0</v>
      </c>
      <c r="M6" s="121"/>
    </row>
    <row r="7" spans="1:13" s="72" customFormat="1" ht="29" x14ac:dyDescent="0.35">
      <c r="A7" s="147" t="s">
        <v>48</v>
      </c>
      <c r="B7" s="147" t="s">
        <v>276</v>
      </c>
      <c r="C7" s="147" t="s">
        <v>40</v>
      </c>
      <c r="D7" s="147">
        <v>0</v>
      </c>
      <c r="E7" s="147"/>
      <c r="F7" s="147" t="s">
        <v>4</v>
      </c>
      <c r="G7" s="147"/>
      <c r="H7" s="147"/>
      <c r="I7" s="148" t="s">
        <v>275</v>
      </c>
      <c r="J7" s="121">
        <v>0</v>
      </c>
      <c r="K7" s="121">
        <v>0</v>
      </c>
      <c r="L7" s="121">
        <v>0</v>
      </c>
      <c r="M7" s="121"/>
    </row>
    <row r="8" spans="1:13" ht="29" x14ac:dyDescent="0.35">
      <c r="A8" s="112" t="s">
        <v>12</v>
      </c>
      <c r="B8" s="139" t="s">
        <v>41</v>
      </c>
      <c r="C8" s="112" t="s">
        <v>40</v>
      </c>
      <c r="D8" s="112">
        <v>25</v>
      </c>
      <c r="E8" s="112"/>
      <c r="F8" s="120" t="s">
        <v>231</v>
      </c>
      <c r="G8" s="123">
        <v>0.47</v>
      </c>
      <c r="H8" s="176" t="s">
        <v>347</v>
      </c>
      <c r="I8" s="114" t="s">
        <v>230</v>
      </c>
      <c r="J8" s="121">
        <v>25</v>
      </c>
      <c r="K8" s="121">
        <v>12.5</v>
      </c>
      <c r="L8" s="121">
        <v>0</v>
      </c>
      <c r="M8" s="121"/>
    </row>
    <row r="9" spans="1:13" x14ac:dyDescent="0.35">
      <c r="A9" s="140" t="s">
        <v>15</v>
      </c>
      <c r="B9" s="115" t="s">
        <v>307</v>
      </c>
      <c r="C9" s="115" t="s">
        <v>40</v>
      </c>
      <c r="D9" s="115">
        <v>5</v>
      </c>
      <c r="E9" s="115"/>
      <c r="F9" s="115" t="s">
        <v>274</v>
      </c>
      <c r="G9" s="115">
        <f>406</f>
        <v>406</v>
      </c>
      <c r="H9" s="177" t="s">
        <v>348</v>
      </c>
      <c r="I9" s="115" t="s">
        <v>70</v>
      </c>
      <c r="J9" s="121">
        <v>5</v>
      </c>
      <c r="K9" s="121">
        <v>2.5</v>
      </c>
      <c r="L9" s="121">
        <v>0</v>
      </c>
      <c r="M9" s="121"/>
    </row>
    <row r="10" spans="1:13" ht="29" x14ac:dyDescent="0.35">
      <c r="A10" s="141" t="s">
        <v>16</v>
      </c>
      <c r="B10" s="141" t="s">
        <v>17</v>
      </c>
      <c r="C10" s="116" t="s">
        <v>40</v>
      </c>
      <c r="D10" s="116">
        <v>2</v>
      </c>
      <c r="E10" s="116"/>
      <c r="F10" s="119" t="s">
        <v>285</v>
      </c>
      <c r="G10" s="116">
        <f>0.074/2</f>
        <v>3.6999999999999998E-2</v>
      </c>
      <c r="H10" s="175" t="s">
        <v>349</v>
      </c>
      <c r="I10" s="115" t="s">
        <v>70</v>
      </c>
      <c r="J10" s="121">
        <v>2</v>
      </c>
      <c r="K10" s="121">
        <v>1</v>
      </c>
      <c r="L10" s="121">
        <v>0</v>
      </c>
      <c r="M10" s="121"/>
    </row>
    <row r="11" spans="1:13" ht="29" x14ac:dyDescent="0.35">
      <c r="A11" s="141" t="s">
        <v>16</v>
      </c>
      <c r="B11" s="141" t="s">
        <v>20</v>
      </c>
      <c r="C11" s="116" t="s">
        <v>40</v>
      </c>
      <c r="D11" s="116">
        <v>2</v>
      </c>
      <c r="E11" s="116"/>
      <c r="F11" s="119" t="s">
        <v>308</v>
      </c>
      <c r="G11" s="116">
        <f>0.11/2</f>
        <v>5.5E-2</v>
      </c>
      <c r="H11" s="175" t="s">
        <v>350</v>
      </c>
      <c r="I11" s="115" t="s">
        <v>70</v>
      </c>
      <c r="J11" s="121">
        <v>2</v>
      </c>
      <c r="K11" s="121">
        <v>1</v>
      </c>
      <c r="L11" s="121">
        <v>0</v>
      </c>
      <c r="M11" s="121"/>
    </row>
    <row r="12" spans="1:13" ht="29" x14ac:dyDescent="0.35">
      <c r="A12" s="141" t="s">
        <v>16</v>
      </c>
      <c r="B12" s="141" t="s">
        <v>22</v>
      </c>
      <c r="C12" s="116" t="s">
        <v>40</v>
      </c>
      <c r="D12" s="116">
        <v>3</v>
      </c>
      <c r="E12" s="116"/>
      <c r="F12" s="119" t="s">
        <v>310</v>
      </c>
      <c r="G12" s="116">
        <v>1.9E-2</v>
      </c>
      <c r="H12" s="175" t="s">
        <v>351</v>
      </c>
      <c r="I12" s="115" t="s">
        <v>70</v>
      </c>
      <c r="J12" s="121">
        <v>3</v>
      </c>
      <c r="K12" s="121">
        <v>1.5</v>
      </c>
      <c r="L12" s="121">
        <v>0</v>
      </c>
      <c r="M12" s="121"/>
    </row>
    <row r="13" spans="1:13" ht="29" x14ac:dyDescent="0.35">
      <c r="A13" s="141" t="s">
        <v>16</v>
      </c>
      <c r="B13" s="141" t="s">
        <v>25</v>
      </c>
      <c r="C13" s="116" t="s">
        <v>40</v>
      </c>
      <c r="D13" s="116">
        <v>3</v>
      </c>
      <c r="E13" s="116"/>
      <c r="F13" s="119" t="s">
        <v>309</v>
      </c>
      <c r="G13" s="116">
        <f>0.3</f>
        <v>0.3</v>
      </c>
      <c r="H13" s="175" t="s">
        <v>352</v>
      </c>
      <c r="I13" s="115" t="s">
        <v>70</v>
      </c>
      <c r="J13" s="121">
        <v>3</v>
      </c>
      <c r="K13" s="121">
        <v>1.5</v>
      </c>
      <c r="L13" s="121">
        <v>0</v>
      </c>
      <c r="M13" s="121"/>
    </row>
    <row r="14" spans="1:13" s="131" customFormat="1" ht="29" x14ac:dyDescent="0.35">
      <c r="A14" s="128" t="s">
        <v>27</v>
      </c>
      <c r="B14" s="128" t="s">
        <v>11</v>
      </c>
      <c r="C14" s="128" t="s">
        <v>40</v>
      </c>
      <c r="D14" s="128">
        <v>5</v>
      </c>
      <c r="E14" s="128"/>
      <c r="F14" s="128" t="s">
        <v>4</v>
      </c>
      <c r="G14" s="178"/>
      <c r="H14" s="178"/>
      <c r="I14" s="129" t="s">
        <v>254</v>
      </c>
      <c r="J14" s="130">
        <v>5</v>
      </c>
      <c r="K14" s="130">
        <v>3</v>
      </c>
      <c r="L14" s="130">
        <v>0</v>
      </c>
      <c r="M14" s="130"/>
    </row>
    <row r="15" spans="1:13" s="72" customFormat="1" ht="45" customHeight="1" x14ac:dyDescent="0.35">
      <c r="A15" s="117" t="s">
        <v>27</v>
      </c>
      <c r="B15" s="118" t="s">
        <v>169</v>
      </c>
      <c r="C15" s="117" t="s">
        <v>40</v>
      </c>
      <c r="D15" s="117">
        <v>5</v>
      </c>
      <c r="E15" s="117"/>
      <c r="F15" s="117" t="s">
        <v>170</v>
      </c>
      <c r="G15" s="179" t="s">
        <v>312</v>
      </c>
      <c r="H15" s="179" t="s">
        <v>311</v>
      </c>
      <c r="I15" s="117" t="s">
        <v>171</v>
      </c>
      <c r="J15" s="122">
        <v>5</v>
      </c>
      <c r="K15" s="122">
        <v>3</v>
      </c>
      <c r="L15" s="122">
        <v>0</v>
      </c>
      <c r="M15" s="122"/>
    </row>
    <row r="16" spans="1:13" s="72" customFormat="1" ht="31.5" customHeight="1" x14ac:dyDescent="0.35">
      <c r="A16" s="117" t="s">
        <v>27</v>
      </c>
      <c r="B16" s="118" t="s">
        <v>320</v>
      </c>
      <c r="C16" s="117"/>
      <c r="D16" s="117">
        <v>4</v>
      </c>
      <c r="E16" s="117"/>
      <c r="F16" s="117" t="s">
        <v>170</v>
      </c>
      <c r="G16" s="179" t="s">
        <v>353</v>
      </c>
      <c r="H16" s="179" t="s">
        <v>354</v>
      </c>
      <c r="I16" s="118" t="s">
        <v>322</v>
      </c>
      <c r="J16" s="122">
        <v>4</v>
      </c>
      <c r="K16" s="122">
        <v>2</v>
      </c>
      <c r="L16" s="122">
        <v>0</v>
      </c>
      <c r="M16" s="122"/>
    </row>
    <row r="17" spans="1:13" s="72" customFormat="1" ht="31.5" customHeight="1" x14ac:dyDescent="0.35">
      <c r="A17" s="117" t="s">
        <v>27</v>
      </c>
      <c r="B17" s="118" t="s">
        <v>314</v>
      </c>
      <c r="C17" s="117"/>
      <c r="D17" s="117">
        <v>2</v>
      </c>
      <c r="E17" s="117"/>
      <c r="F17" s="117" t="s">
        <v>267</v>
      </c>
      <c r="G17" s="179" t="s">
        <v>294</v>
      </c>
      <c r="H17" s="179"/>
      <c r="I17" s="118" t="s">
        <v>321</v>
      </c>
      <c r="J17" s="122">
        <v>2</v>
      </c>
      <c r="K17" s="122">
        <v>1</v>
      </c>
      <c r="L17" s="122">
        <v>0</v>
      </c>
      <c r="M17" s="122"/>
    </row>
    <row r="18" spans="1:13" s="72" customFormat="1" ht="43.5" x14ac:dyDescent="0.35">
      <c r="A18" s="135" t="s">
        <v>27</v>
      </c>
      <c r="B18" s="136" t="s">
        <v>29</v>
      </c>
      <c r="C18" s="135" t="s">
        <v>40</v>
      </c>
      <c r="D18" s="135">
        <v>12</v>
      </c>
      <c r="E18" s="135"/>
      <c r="F18" s="135" t="s">
        <v>355</v>
      </c>
      <c r="G18" s="180" t="s">
        <v>356</v>
      </c>
      <c r="H18" s="180" t="s">
        <v>357</v>
      </c>
      <c r="I18" s="136" t="s">
        <v>295</v>
      </c>
      <c r="J18" s="122">
        <v>12</v>
      </c>
      <c r="K18" s="122">
        <v>6</v>
      </c>
      <c r="L18" s="122">
        <v>0</v>
      </c>
      <c r="M18" s="122"/>
    </row>
    <row r="19" spans="1:13" s="72" customFormat="1" ht="29" x14ac:dyDescent="0.35">
      <c r="A19" s="136" t="s">
        <v>255</v>
      </c>
      <c r="B19" s="136" t="s">
        <v>68</v>
      </c>
      <c r="C19" s="135" t="s">
        <v>40</v>
      </c>
      <c r="D19" s="135">
        <v>15</v>
      </c>
      <c r="E19" s="135"/>
      <c r="F19" s="135" t="s">
        <v>291</v>
      </c>
      <c r="G19" s="180" t="s">
        <v>292</v>
      </c>
      <c r="H19" s="180"/>
      <c r="I19" s="135" t="s">
        <v>277</v>
      </c>
      <c r="J19" s="122">
        <v>15</v>
      </c>
      <c r="K19" s="122">
        <v>7.5</v>
      </c>
      <c r="L19" s="122">
        <v>0</v>
      </c>
      <c r="M19" s="122"/>
    </row>
    <row r="20" spans="1:13" s="72" customFormat="1" ht="29" x14ac:dyDescent="0.35">
      <c r="A20" s="118" t="s">
        <v>264</v>
      </c>
      <c r="B20" s="117" t="s">
        <v>89</v>
      </c>
      <c r="C20" s="117" t="s">
        <v>40</v>
      </c>
      <c r="D20" s="117">
        <v>4</v>
      </c>
      <c r="E20" s="117"/>
      <c r="F20" s="117" t="s">
        <v>69</v>
      </c>
      <c r="G20" s="181" t="s">
        <v>396</v>
      </c>
      <c r="H20" s="181"/>
      <c r="I20" s="117" t="s">
        <v>70</v>
      </c>
      <c r="J20" s="122">
        <v>4</v>
      </c>
      <c r="K20" s="122">
        <v>2</v>
      </c>
      <c r="L20" s="122">
        <v>0</v>
      </c>
      <c r="M20" s="122"/>
    </row>
    <row r="21" spans="1:13" s="72" customFormat="1" ht="29" x14ac:dyDescent="0.35">
      <c r="A21" s="112" t="s">
        <v>32</v>
      </c>
      <c r="B21" s="113" t="s">
        <v>33</v>
      </c>
      <c r="C21" s="112" t="s">
        <v>40</v>
      </c>
      <c r="D21" s="112">
        <v>5</v>
      </c>
      <c r="E21" s="112"/>
      <c r="F21" s="120" t="s">
        <v>316</v>
      </c>
      <c r="G21" s="182" t="s">
        <v>358</v>
      </c>
      <c r="H21" s="184" t="s">
        <v>359</v>
      </c>
      <c r="I21" s="120" t="s">
        <v>324</v>
      </c>
      <c r="J21" s="122">
        <v>5</v>
      </c>
      <c r="K21" s="122">
        <v>2.5</v>
      </c>
      <c r="L21" s="122">
        <v>0</v>
      </c>
      <c r="M21" s="122"/>
    </row>
    <row r="22" spans="1:13" s="72" customFormat="1" ht="29" x14ac:dyDescent="0.35">
      <c r="A22" s="137" t="s">
        <v>32</v>
      </c>
      <c r="B22" s="138" t="s">
        <v>35</v>
      </c>
      <c r="C22" s="137" t="s">
        <v>40</v>
      </c>
      <c r="D22" s="137">
        <v>5</v>
      </c>
      <c r="E22" s="137"/>
      <c r="F22" s="137" t="s">
        <v>293</v>
      </c>
      <c r="G22" s="176" t="s">
        <v>360</v>
      </c>
      <c r="H22" s="176" t="s">
        <v>361</v>
      </c>
      <c r="I22" s="120" t="s">
        <v>324</v>
      </c>
      <c r="J22" s="122">
        <v>5</v>
      </c>
      <c r="K22" s="122">
        <v>2.5</v>
      </c>
      <c r="L22" s="122">
        <v>0</v>
      </c>
      <c r="M22" s="122"/>
    </row>
    <row r="23" spans="1:13" s="72" customFormat="1" ht="29" x14ac:dyDescent="0.35">
      <c r="A23" s="112" t="s">
        <v>32</v>
      </c>
      <c r="B23" s="113" t="s">
        <v>38</v>
      </c>
      <c r="C23" s="112" t="s">
        <v>40</v>
      </c>
      <c r="D23" s="112">
        <v>5</v>
      </c>
      <c r="E23" s="112"/>
      <c r="F23" s="120" t="s">
        <v>28</v>
      </c>
      <c r="G23" s="183" t="s">
        <v>362</v>
      </c>
      <c r="H23" s="176" t="s">
        <v>363</v>
      </c>
      <c r="I23" s="120" t="s">
        <v>324</v>
      </c>
      <c r="J23" s="122">
        <v>5</v>
      </c>
      <c r="K23" s="122">
        <v>2.5</v>
      </c>
      <c r="L23" s="122">
        <v>0</v>
      </c>
      <c r="M23" s="122"/>
    </row>
    <row r="24" spans="1:13" s="72" customFormat="1" ht="29" x14ac:dyDescent="0.35">
      <c r="A24" s="134" t="s">
        <v>261</v>
      </c>
      <c r="B24" s="132" t="s">
        <v>52</v>
      </c>
      <c r="C24" s="132" t="s">
        <v>40</v>
      </c>
      <c r="D24" s="132">
        <v>1</v>
      </c>
      <c r="E24" s="132"/>
      <c r="F24" s="133" t="s">
        <v>82</v>
      </c>
      <c r="G24" s="132"/>
      <c r="H24" s="132"/>
      <c r="I24" s="134" t="s">
        <v>306</v>
      </c>
      <c r="J24" s="122">
        <v>1</v>
      </c>
      <c r="K24" s="122">
        <v>0</v>
      </c>
      <c r="L24" s="122">
        <v>0</v>
      </c>
      <c r="M24" s="122"/>
    </row>
    <row r="25" spans="1:13" s="72" customFormat="1" ht="29" x14ac:dyDescent="0.35">
      <c r="A25" s="134" t="s">
        <v>262</v>
      </c>
      <c r="B25" s="132" t="s">
        <v>168</v>
      </c>
      <c r="C25" s="132" t="s">
        <v>40</v>
      </c>
      <c r="D25" s="132">
        <v>1</v>
      </c>
      <c r="E25" s="132"/>
      <c r="F25" s="133" t="s">
        <v>82</v>
      </c>
      <c r="G25" s="185" t="s">
        <v>315</v>
      </c>
      <c r="H25" s="185" t="s">
        <v>364</v>
      </c>
      <c r="I25" s="132" t="s">
        <v>325</v>
      </c>
      <c r="J25" s="122">
        <v>1</v>
      </c>
      <c r="K25" s="122">
        <v>0.5</v>
      </c>
      <c r="L25" s="122">
        <v>0</v>
      </c>
      <c r="M25" s="122"/>
    </row>
    <row r="26" spans="1:13" s="72" customFormat="1" ht="29" x14ac:dyDescent="0.35">
      <c r="A26" s="134" t="s">
        <v>263</v>
      </c>
      <c r="B26" s="132" t="s">
        <v>256</v>
      </c>
      <c r="C26" s="132" t="s">
        <v>40</v>
      </c>
      <c r="D26" s="132">
        <v>1</v>
      </c>
      <c r="E26" s="132"/>
      <c r="F26" s="133" t="s">
        <v>315</v>
      </c>
      <c r="G26" s="185" t="s">
        <v>365</v>
      </c>
      <c r="H26" s="185" t="s">
        <v>364</v>
      </c>
      <c r="I26" s="132" t="s">
        <v>305</v>
      </c>
      <c r="J26" s="122">
        <v>1</v>
      </c>
      <c r="K26" s="122">
        <v>0</v>
      </c>
      <c r="L26" s="122">
        <v>0</v>
      </c>
      <c r="M26" s="122"/>
    </row>
    <row r="27" spans="1:13" s="72" customFormat="1" ht="43.5" x14ac:dyDescent="0.35">
      <c r="A27" s="149" t="s">
        <v>265</v>
      </c>
      <c r="B27" s="150" t="s">
        <v>303</v>
      </c>
      <c r="C27" s="150" t="s">
        <v>40</v>
      </c>
      <c r="D27" s="150">
        <v>2</v>
      </c>
      <c r="E27" s="150"/>
      <c r="F27" s="150" t="s">
        <v>286</v>
      </c>
      <c r="G27" s="151" t="s">
        <v>304</v>
      </c>
      <c r="H27" s="151"/>
      <c r="I27" s="152" t="s">
        <v>287</v>
      </c>
      <c r="J27" s="122">
        <v>2</v>
      </c>
      <c r="K27" s="122">
        <v>1</v>
      </c>
      <c r="L27" s="122">
        <v>0</v>
      </c>
      <c r="M27" s="122"/>
    </row>
    <row r="28" spans="1:13" s="72" customFormat="1" x14ac:dyDescent="0.35">
      <c r="A28" s="150" t="s">
        <v>266</v>
      </c>
      <c r="B28" s="150" t="s">
        <v>260</v>
      </c>
      <c r="C28" s="150" t="s">
        <v>74</v>
      </c>
      <c r="D28" s="150">
        <v>4</v>
      </c>
      <c r="E28" s="150"/>
      <c r="F28" s="150" t="s">
        <v>4</v>
      </c>
      <c r="G28" s="150"/>
      <c r="H28" s="150"/>
      <c r="I28" s="151" t="s">
        <v>288</v>
      </c>
      <c r="J28" s="122">
        <v>4</v>
      </c>
      <c r="K28" s="122">
        <v>0</v>
      </c>
      <c r="L28" s="122">
        <v>0</v>
      </c>
      <c r="M28" s="122"/>
    </row>
    <row r="29" spans="1:13" ht="29" x14ac:dyDescent="0.35">
      <c r="A29" s="150" t="s">
        <v>266</v>
      </c>
      <c r="B29" s="151" t="s">
        <v>259</v>
      </c>
      <c r="C29" s="150" t="s">
        <v>74</v>
      </c>
      <c r="D29" s="150">
        <v>4</v>
      </c>
      <c r="E29" s="150"/>
      <c r="F29" s="151" t="s">
        <v>289</v>
      </c>
      <c r="G29" s="150">
        <f>25%</f>
        <v>0.25</v>
      </c>
      <c r="H29" s="150" t="s">
        <v>237</v>
      </c>
      <c r="I29" s="151" t="s">
        <v>290</v>
      </c>
      <c r="J29" s="121">
        <v>4</v>
      </c>
      <c r="K29" s="121">
        <v>3</v>
      </c>
      <c r="L29" s="121">
        <v>0</v>
      </c>
      <c r="M29" s="126"/>
    </row>
    <row r="30" spans="1:13" x14ac:dyDescent="0.35">
      <c r="C30" s="71" t="s">
        <v>167</v>
      </c>
      <c r="D30" s="71">
        <f>SUM(Table22[Max Points Possible])</f>
        <v>115</v>
      </c>
    </row>
    <row r="32" spans="1:13" x14ac:dyDescent="0.35">
      <c r="B32" s="124" t="s">
        <v>299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A9" workbookViewId="0">
      <selection activeCell="G13" sqref="G13"/>
    </sheetView>
  </sheetViews>
  <sheetFormatPr defaultRowHeight="14.5" x14ac:dyDescent="0.35"/>
  <cols>
    <col min="1" max="1" width="26.26953125" bestFit="1" customWidth="1"/>
    <col min="2" max="2" width="46.81640625" customWidth="1"/>
    <col min="3" max="3" width="7.81640625" customWidth="1"/>
    <col min="4" max="4" width="9.7265625" customWidth="1"/>
    <col min="5" max="5" width="8.54296875" customWidth="1"/>
    <col min="6" max="6" width="11.6328125" customWidth="1"/>
    <col min="7" max="7" width="13.453125" customWidth="1"/>
    <col min="8" max="8" width="11.81640625" customWidth="1"/>
    <col min="9" max="9" width="35.453125" customWidth="1"/>
    <col min="10" max="10" width="10.6328125" customWidth="1"/>
    <col min="11" max="11" width="11" customWidth="1"/>
    <col min="12" max="12" width="10.08984375" customWidth="1"/>
  </cols>
  <sheetData>
    <row r="1" spans="1:13" ht="46" customHeight="1" x14ac:dyDescent="0.35">
      <c r="A1" t="s">
        <v>0</v>
      </c>
      <c r="B1" t="s">
        <v>1</v>
      </c>
      <c r="C1" t="s">
        <v>2</v>
      </c>
      <c r="D1" s="43" t="s">
        <v>278</v>
      </c>
      <c r="E1" s="43" t="s">
        <v>273</v>
      </c>
      <c r="F1" s="157" t="s">
        <v>298</v>
      </c>
      <c r="G1" s="43" t="s">
        <v>366</v>
      </c>
      <c r="H1" s="43" t="s">
        <v>367</v>
      </c>
      <c r="I1" t="s">
        <v>253</v>
      </c>
      <c r="J1" s="43" t="s">
        <v>234</v>
      </c>
      <c r="K1" s="43" t="s">
        <v>330</v>
      </c>
      <c r="L1" s="43" t="s">
        <v>331</v>
      </c>
    </row>
    <row r="2" spans="1:13" s="72" customFormat="1" x14ac:dyDescent="0.35">
      <c r="A2" s="111" t="s">
        <v>48</v>
      </c>
      <c r="B2" s="111" t="s">
        <v>257</v>
      </c>
      <c r="C2" s="153" t="s">
        <v>3</v>
      </c>
      <c r="D2" s="156">
        <v>0</v>
      </c>
      <c r="E2" s="111" t="s">
        <v>55</v>
      </c>
      <c r="F2" s="167" t="s">
        <v>4</v>
      </c>
      <c r="G2" s="111" t="s">
        <v>55</v>
      </c>
      <c r="H2" s="111" t="s">
        <v>55</v>
      </c>
      <c r="I2" s="111" t="s">
        <v>258</v>
      </c>
      <c r="J2" s="121">
        <v>0</v>
      </c>
      <c r="K2" s="121">
        <v>0</v>
      </c>
      <c r="L2" s="121">
        <v>0</v>
      </c>
      <c r="M2" s="154"/>
    </row>
    <row r="3" spans="1:13" x14ac:dyDescent="0.35">
      <c r="A3" s="111" t="s">
        <v>48</v>
      </c>
      <c r="B3" s="111" t="s">
        <v>7</v>
      </c>
      <c r="C3" s="153" t="s">
        <v>3</v>
      </c>
      <c r="D3" s="156">
        <v>0</v>
      </c>
      <c r="E3" s="111" t="s">
        <v>55</v>
      </c>
      <c r="F3" s="167" t="s">
        <v>4</v>
      </c>
      <c r="G3" s="111"/>
      <c r="H3" s="111"/>
      <c r="I3" s="111" t="s">
        <v>59</v>
      </c>
      <c r="J3" s="121">
        <v>0</v>
      </c>
      <c r="K3" s="121">
        <v>0</v>
      </c>
      <c r="L3" s="121">
        <v>0</v>
      </c>
      <c r="M3" s="121"/>
    </row>
    <row r="4" spans="1:13" x14ac:dyDescent="0.35">
      <c r="A4" s="111" t="s">
        <v>48</v>
      </c>
      <c r="B4" s="111" t="s">
        <v>8</v>
      </c>
      <c r="C4" s="153" t="s">
        <v>3</v>
      </c>
      <c r="D4" s="156">
        <v>0</v>
      </c>
      <c r="E4" s="111" t="s">
        <v>55</v>
      </c>
      <c r="F4" s="167" t="s">
        <v>4</v>
      </c>
      <c r="G4" s="111"/>
      <c r="H4" s="111"/>
      <c r="I4" s="111" t="s">
        <v>62</v>
      </c>
      <c r="J4" s="121">
        <v>0</v>
      </c>
      <c r="K4" s="121">
        <v>0</v>
      </c>
      <c r="L4" s="121">
        <v>0</v>
      </c>
      <c r="M4" s="121"/>
    </row>
    <row r="5" spans="1:13" x14ac:dyDescent="0.35">
      <c r="A5" s="111" t="s">
        <v>48</v>
      </c>
      <c r="B5" s="111" t="s">
        <v>10</v>
      </c>
      <c r="C5" s="153" t="s">
        <v>3</v>
      </c>
      <c r="D5" s="156">
        <v>0</v>
      </c>
      <c r="E5" s="111" t="s">
        <v>55</v>
      </c>
      <c r="F5" s="167" t="s">
        <v>4</v>
      </c>
      <c r="G5" s="111"/>
      <c r="H5" s="111"/>
      <c r="I5" s="111" t="s">
        <v>302</v>
      </c>
      <c r="J5" s="121">
        <v>0</v>
      </c>
      <c r="K5" s="121">
        <v>0</v>
      </c>
      <c r="L5" s="121">
        <v>0</v>
      </c>
      <c r="M5" s="121"/>
    </row>
    <row r="6" spans="1:13" ht="29" x14ac:dyDescent="0.35">
      <c r="A6" s="147" t="s">
        <v>48</v>
      </c>
      <c r="B6" s="148" t="s">
        <v>85</v>
      </c>
      <c r="C6" s="153" t="s">
        <v>3</v>
      </c>
      <c r="D6" s="148">
        <v>0</v>
      </c>
      <c r="E6" s="147" t="s">
        <v>55</v>
      </c>
      <c r="F6" s="147" t="s">
        <v>4</v>
      </c>
      <c r="G6" s="147"/>
      <c r="H6" s="147"/>
      <c r="I6" s="147" t="s">
        <v>84</v>
      </c>
      <c r="J6" s="121">
        <v>0</v>
      </c>
      <c r="K6" s="121">
        <v>0</v>
      </c>
      <c r="L6" s="121">
        <v>0</v>
      </c>
      <c r="M6" s="121"/>
    </row>
    <row r="7" spans="1:13" ht="29" x14ac:dyDescent="0.35">
      <c r="A7" s="147" t="s">
        <v>48</v>
      </c>
      <c r="B7" s="147" t="s">
        <v>276</v>
      </c>
      <c r="C7" s="153" t="s">
        <v>3</v>
      </c>
      <c r="D7" s="148">
        <v>0</v>
      </c>
      <c r="E7" s="147"/>
      <c r="F7" s="147" t="s">
        <v>4</v>
      </c>
      <c r="G7" s="147"/>
      <c r="H7" s="147"/>
      <c r="I7" s="148" t="s">
        <v>275</v>
      </c>
      <c r="J7" s="121">
        <v>0</v>
      </c>
      <c r="K7" s="121">
        <v>0</v>
      </c>
      <c r="L7" s="121">
        <v>0</v>
      </c>
      <c r="M7" s="121"/>
    </row>
    <row r="8" spans="1:13" x14ac:dyDescent="0.35">
      <c r="A8" s="112" t="s">
        <v>12</v>
      </c>
      <c r="B8" s="139" t="s">
        <v>13</v>
      </c>
      <c r="C8" s="153" t="s">
        <v>3</v>
      </c>
      <c r="D8" s="158">
        <v>25</v>
      </c>
      <c r="E8" s="159"/>
      <c r="F8" s="168" t="s">
        <v>329</v>
      </c>
      <c r="G8" s="186" t="s">
        <v>368</v>
      </c>
      <c r="H8" s="188" t="s">
        <v>369</v>
      </c>
      <c r="I8" s="190" t="s">
        <v>324</v>
      </c>
      <c r="J8" s="121"/>
      <c r="K8" s="121"/>
      <c r="L8" s="121"/>
    </row>
    <row r="9" spans="1:13" x14ac:dyDescent="0.35">
      <c r="A9" s="140" t="s">
        <v>15</v>
      </c>
      <c r="B9" s="115" t="s">
        <v>307</v>
      </c>
      <c r="C9" s="153" t="s">
        <v>3</v>
      </c>
      <c r="D9" s="162">
        <v>5</v>
      </c>
      <c r="E9" s="163"/>
      <c r="F9" s="169" t="s">
        <v>332</v>
      </c>
      <c r="G9" s="187" t="s">
        <v>374</v>
      </c>
      <c r="H9" s="189" t="s">
        <v>375</v>
      </c>
      <c r="I9" s="164" t="s">
        <v>326</v>
      </c>
      <c r="J9" s="121">
        <v>5</v>
      </c>
      <c r="K9" s="121">
        <v>2.5</v>
      </c>
      <c r="L9" s="121">
        <v>0</v>
      </c>
    </row>
    <row r="10" spans="1:13" ht="29" x14ac:dyDescent="0.35">
      <c r="A10" s="141" t="s">
        <v>16</v>
      </c>
      <c r="B10" s="141" t="s">
        <v>17</v>
      </c>
      <c r="C10" s="153" t="s">
        <v>3</v>
      </c>
      <c r="D10" s="162">
        <v>2</v>
      </c>
      <c r="E10" s="163"/>
      <c r="F10" s="169" t="s">
        <v>333</v>
      </c>
      <c r="G10" s="189" t="s">
        <v>370</v>
      </c>
      <c r="H10" s="189" t="s">
        <v>371</v>
      </c>
      <c r="I10" s="164" t="s">
        <v>326</v>
      </c>
      <c r="J10" s="121">
        <v>2</v>
      </c>
      <c r="K10" s="121">
        <v>1</v>
      </c>
      <c r="L10" s="121">
        <v>0</v>
      </c>
    </row>
    <row r="11" spans="1:13" ht="29" x14ac:dyDescent="0.35">
      <c r="A11" s="141" t="s">
        <v>16</v>
      </c>
      <c r="B11" s="141" t="s">
        <v>20</v>
      </c>
      <c r="C11" s="153" t="s">
        <v>3</v>
      </c>
      <c r="D11" s="162">
        <v>2</v>
      </c>
      <c r="E11" s="163"/>
      <c r="F11" s="169" t="s">
        <v>334</v>
      </c>
      <c r="G11" s="189" t="s">
        <v>372</v>
      </c>
      <c r="H11" s="189" t="s">
        <v>373</v>
      </c>
      <c r="I11" s="164" t="s">
        <v>326</v>
      </c>
      <c r="J11" s="121">
        <v>2</v>
      </c>
      <c r="K11" s="121">
        <v>1</v>
      </c>
      <c r="L11" s="121">
        <v>0</v>
      </c>
    </row>
    <row r="12" spans="1:13" ht="29" x14ac:dyDescent="0.35">
      <c r="A12" s="141" t="s">
        <v>16</v>
      </c>
      <c r="B12" s="141" t="s">
        <v>22</v>
      </c>
      <c r="C12" s="153" t="s">
        <v>3</v>
      </c>
      <c r="D12" s="162">
        <v>3</v>
      </c>
      <c r="E12" s="163"/>
      <c r="F12" s="169" t="s">
        <v>36</v>
      </c>
      <c r="G12" s="189" t="s">
        <v>370</v>
      </c>
      <c r="H12" s="163"/>
      <c r="I12" s="164" t="s">
        <v>326</v>
      </c>
      <c r="J12" s="121">
        <v>3</v>
      </c>
      <c r="K12" s="121">
        <v>1.5</v>
      </c>
      <c r="L12" s="121">
        <v>0</v>
      </c>
    </row>
    <row r="13" spans="1:13" ht="29" x14ac:dyDescent="0.35">
      <c r="A13" s="141" t="s">
        <v>16</v>
      </c>
      <c r="B13" s="141" t="s">
        <v>25</v>
      </c>
      <c r="C13" s="153" t="s">
        <v>3</v>
      </c>
      <c r="D13" s="165">
        <v>3</v>
      </c>
      <c r="E13" s="166"/>
      <c r="F13" s="170" t="s">
        <v>334</v>
      </c>
      <c r="G13" s="212" t="s">
        <v>372</v>
      </c>
      <c r="H13" s="166"/>
      <c r="I13" s="164" t="s">
        <v>326</v>
      </c>
      <c r="J13" s="121">
        <v>3</v>
      </c>
      <c r="K13" s="121">
        <v>1.5</v>
      </c>
      <c r="L13" s="121">
        <v>0</v>
      </c>
    </row>
    <row r="14" spans="1:13" ht="29" x14ac:dyDescent="0.35">
      <c r="A14" s="8" t="s">
        <v>27</v>
      </c>
      <c r="B14" s="8" t="s">
        <v>11</v>
      </c>
      <c r="C14" s="9" t="s">
        <v>3</v>
      </c>
      <c r="D14" s="160">
        <v>5</v>
      </c>
      <c r="E14" s="161"/>
      <c r="F14" s="160" t="s">
        <v>377</v>
      </c>
      <c r="G14" s="160" t="s">
        <v>378</v>
      </c>
      <c r="H14" s="160" t="s">
        <v>376</v>
      </c>
      <c r="I14" s="191" t="s">
        <v>64</v>
      </c>
      <c r="J14" s="121">
        <v>5</v>
      </c>
      <c r="K14" s="121">
        <v>3</v>
      </c>
      <c r="L14" s="121">
        <v>1</v>
      </c>
    </row>
    <row r="15" spans="1:13" ht="43.5" x14ac:dyDescent="0.35">
      <c r="A15" s="117" t="s">
        <v>27</v>
      </c>
      <c r="B15" s="118" t="s">
        <v>169</v>
      </c>
      <c r="C15" s="198" t="s">
        <v>318</v>
      </c>
      <c r="D15" s="118">
        <v>5</v>
      </c>
      <c r="E15" s="117"/>
      <c r="F15" s="117" t="s">
        <v>170</v>
      </c>
      <c r="G15" s="118" t="s">
        <v>312</v>
      </c>
      <c r="H15" s="118" t="s">
        <v>311</v>
      </c>
      <c r="I15" s="192" t="s">
        <v>171</v>
      </c>
      <c r="J15" s="121">
        <v>5</v>
      </c>
      <c r="K15" s="121">
        <v>2</v>
      </c>
      <c r="L15" s="121">
        <v>0</v>
      </c>
    </row>
    <row r="16" spans="1:13" x14ac:dyDescent="0.35">
      <c r="A16" s="117" t="s">
        <v>27</v>
      </c>
      <c r="B16" s="118" t="s">
        <v>320</v>
      </c>
      <c r="C16" s="198" t="s">
        <v>318</v>
      </c>
      <c r="D16" s="118">
        <v>4</v>
      </c>
      <c r="E16" s="117"/>
      <c r="F16" s="117" t="s">
        <v>170</v>
      </c>
      <c r="G16" s="118" t="s">
        <v>313</v>
      </c>
      <c r="H16" s="118"/>
      <c r="I16" s="193" t="s">
        <v>322</v>
      </c>
      <c r="J16" s="122">
        <v>4</v>
      </c>
      <c r="K16" s="122">
        <v>2</v>
      </c>
      <c r="L16" s="122">
        <v>0</v>
      </c>
      <c r="M16" s="197"/>
    </row>
    <row r="17" spans="1:13" ht="29" x14ac:dyDescent="0.35">
      <c r="A17" s="117" t="s">
        <v>27</v>
      </c>
      <c r="B17" s="118" t="s">
        <v>314</v>
      </c>
      <c r="C17" s="155" t="s">
        <v>3</v>
      </c>
      <c r="D17" s="118">
        <v>2</v>
      </c>
      <c r="E17" s="117"/>
      <c r="F17" s="117" t="s">
        <v>267</v>
      </c>
      <c r="G17" s="118" t="s">
        <v>294</v>
      </c>
      <c r="H17" s="118"/>
      <c r="I17" s="193" t="s">
        <v>323</v>
      </c>
      <c r="J17" s="122">
        <v>2</v>
      </c>
      <c r="K17" s="122">
        <v>1</v>
      </c>
      <c r="L17" s="122">
        <v>0</v>
      </c>
      <c r="M17" s="197"/>
    </row>
    <row r="18" spans="1:13" s="72" customFormat="1" ht="29" x14ac:dyDescent="0.35">
      <c r="A18" s="135" t="s">
        <v>27</v>
      </c>
      <c r="B18" s="136" t="s">
        <v>29</v>
      </c>
      <c r="C18" s="171" t="s">
        <v>3</v>
      </c>
      <c r="D18" s="136">
        <v>12</v>
      </c>
      <c r="E18" s="135"/>
      <c r="F18" s="135" t="s">
        <v>335</v>
      </c>
      <c r="G18" s="135" t="s">
        <v>379</v>
      </c>
      <c r="H18" s="136" t="s">
        <v>380</v>
      </c>
      <c r="I18" s="194" t="s">
        <v>71</v>
      </c>
      <c r="J18" s="122">
        <v>12</v>
      </c>
      <c r="K18" s="122">
        <v>6</v>
      </c>
      <c r="L18" s="122">
        <v>0</v>
      </c>
    </row>
    <row r="19" spans="1:13" s="72" customFormat="1" ht="29" x14ac:dyDescent="0.35">
      <c r="A19" s="136" t="s">
        <v>319</v>
      </c>
      <c r="B19" s="136" t="s">
        <v>81</v>
      </c>
      <c r="C19" s="171" t="s">
        <v>3</v>
      </c>
      <c r="D19" s="136">
        <v>15</v>
      </c>
      <c r="E19" s="135"/>
      <c r="F19" s="135" t="s">
        <v>31</v>
      </c>
      <c r="G19" s="135"/>
      <c r="H19" s="136"/>
      <c r="I19" s="194" t="s">
        <v>327</v>
      </c>
      <c r="J19" s="122"/>
      <c r="K19" s="122"/>
      <c r="L19" s="122"/>
    </row>
    <row r="20" spans="1:13" ht="29" x14ac:dyDescent="0.35">
      <c r="A20" s="118" t="s">
        <v>264</v>
      </c>
      <c r="B20" s="117" t="s">
        <v>89</v>
      </c>
      <c r="C20" s="155" t="s">
        <v>3</v>
      </c>
      <c r="D20" s="118">
        <v>4</v>
      </c>
      <c r="E20" s="117"/>
      <c r="F20" s="117" t="s">
        <v>69</v>
      </c>
      <c r="G20" s="117" t="s">
        <v>396</v>
      </c>
      <c r="H20" s="117" t="s">
        <v>397</v>
      </c>
      <c r="I20" s="192" t="s">
        <v>70</v>
      </c>
      <c r="J20" s="122">
        <v>4</v>
      </c>
      <c r="K20" s="122">
        <v>2</v>
      </c>
      <c r="L20" s="122">
        <v>0</v>
      </c>
    </row>
    <row r="21" spans="1:13" ht="29" x14ac:dyDescent="0.35">
      <c r="A21" s="116" t="s">
        <v>32</v>
      </c>
      <c r="B21" s="141" t="s">
        <v>33</v>
      </c>
      <c r="C21" s="200" t="s">
        <v>3</v>
      </c>
      <c r="D21" s="141">
        <v>5</v>
      </c>
      <c r="E21" s="116"/>
      <c r="F21" s="201" t="s">
        <v>336</v>
      </c>
      <c r="G21" s="216" t="s">
        <v>398</v>
      </c>
      <c r="H21" s="216" t="s">
        <v>399</v>
      </c>
      <c r="I21" s="119" t="s">
        <v>324</v>
      </c>
      <c r="J21" s="121">
        <v>5</v>
      </c>
      <c r="K21" s="121">
        <v>2.5</v>
      </c>
      <c r="L21" s="121">
        <v>0</v>
      </c>
    </row>
    <row r="22" spans="1:13" ht="29" x14ac:dyDescent="0.35">
      <c r="A22" s="116" t="s">
        <v>32</v>
      </c>
      <c r="B22" s="141" t="s">
        <v>35</v>
      </c>
      <c r="C22" s="200" t="s">
        <v>3</v>
      </c>
      <c r="D22" s="141">
        <v>5</v>
      </c>
      <c r="E22" s="116"/>
      <c r="F22" s="201" t="s">
        <v>337</v>
      </c>
      <c r="G22" s="119" t="s">
        <v>400</v>
      </c>
      <c r="H22" s="119" t="s">
        <v>401</v>
      </c>
      <c r="I22" s="119" t="s">
        <v>324</v>
      </c>
      <c r="J22" s="121">
        <v>5</v>
      </c>
      <c r="K22" s="121">
        <v>2.5</v>
      </c>
      <c r="L22" s="121">
        <v>0</v>
      </c>
    </row>
    <row r="23" spans="1:13" ht="29" x14ac:dyDescent="0.35">
      <c r="A23" s="116" t="s">
        <v>32</v>
      </c>
      <c r="B23" s="141" t="s">
        <v>38</v>
      </c>
      <c r="C23" s="200" t="s">
        <v>3</v>
      </c>
      <c r="D23" s="141">
        <v>5</v>
      </c>
      <c r="E23" s="116"/>
      <c r="F23" s="201" t="s">
        <v>338</v>
      </c>
      <c r="G23" s="119" t="s">
        <v>402</v>
      </c>
      <c r="H23" s="119" t="s">
        <v>403</v>
      </c>
      <c r="I23" s="119" t="s">
        <v>324</v>
      </c>
      <c r="J23" s="121">
        <v>5</v>
      </c>
      <c r="K23" s="121">
        <v>2.5</v>
      </c>
      <c r="L23" s="121">
        <v>0</v>
      </c>
    </row>
    <row r="24" spans="1:13" ht="32" customHeight="1" x14ac:dyDescent="0.35">
      <c r="A24" s="134" t="s">
        <v>261</v>
      </c>
      <c r="B24" s="199" t="s">
        <v>52</v>
      </c>
      <c r="C24" s="202" t="s">
        <v>3</v>
      </c>
      <c r="D24" s="203">
        <v>1</v>
      </c>
      <c r="E24" s="204"/>
      <c r="F24" s="205">
        <f xml:space="preserve"> 100%</f>
        <v>1</v>
      </c>
      <c r="G24" s="204"/>
      <c r="H24" s="204"/>
      <c r="I24" s="204" t="s">
        <v>326</v>
      </c>
      <c r="J24" s="121">
        <v>1</v>
      </c>
      <c r="K24" s="121">
        <v>0</v>
      </c>
      <c r="L24" s="121">
        <v>0</v>
      </c>
    </row>
    <row r="25" spans="1:13" ht="29" x14ac:dyDescent="0.35">
      <c r="A25" s="134" t="s">
        <v>262</v>
      </c>
      <c r="B25" s="132" t="s">
        <v>168</v>
      </c>
      <c r="C25" s="202" t="s">
        <v>3</v>
      </c>
      <c r="D25" s="206">
        <v>1</v>
      </c>
      <c r="E25" s="207"/>
      <c r="F25" s="208">
        <v>1</v>
      </c>
      <c r="G25" s="207" t="s">
        <v>404</v>
      </c>
      <c r="H25" s="207"/>
      <c r="I25" s="204" t="s">
        <v>328</v>
      </c>
      <c r="J25" s="121">
        <v>1</v>
      </c>
      <c r="K25" s="121">
        <v>0.5</v>
      </c>
      <c r="L25" s="121">
        <v>0</v>
      </c>
    </row>
    <row r="26" spans="1:13" ht="29" x14ac:dyDescent="0.35">
      <c r="A26" s="134" t="s">
        <v>263</v>
      </c>
      <c r="B26" s="132" t="s">
        <v>256</v>
      </c>
      <c r="C26" s="202" t="s">
        <v>3</v>
      </c>
      <c r="D26" s="203">
        <v>1</v>
      </c>
      <c r="E26" s="209"/>
      <c r="F26" s="205" t="s">
        <v>315</v>
      </c>
      <c r="G26" s="204" t="s">
        <v>405</v>
      </c>
      <c r="H26" s="204"/>
      <c r="I26" s="204" t="s">
        <v>407</v>
      </c>
      <c r="J26" s="121">
        <v>1</v>
      </c>
      <c r="K26" s="121">
        <v>0</v>
      </c>
      <c r="L26" s="121">
        <v>0</v>
      </c>
    </row>
    <row r="27" spans="1:13" ht="43.5" x14ac:dyDescent="0.35">
      <c r="A27" s="149" t="s">
        <v>265</v>
      </c>
      <c r="B27" s="150" t="s">
        <v>303</v>
      </c>
      <c r="C27" s="172" t="s">
        <v>3</v>
      </c>
      <c r="D27" s="150">
        <v>2</v>
      </c>
      <c r="E27" s="150"/>
      <c r="F27" s="150" t="s">
        <v>286</v>
      </c>
      <c r="G27" s="151" t="s">
        <v>304</v>
      </c>
      <c r="H27" s="151"/>
      <c r="I27" s="195" t="s">
        <v>287</v>
      </c>
      <c r="J27" s="122">
        <v>2</v>
      </c>
      <c r="K27" s="122">
        <v>1</v>
      </c>
      <c r="L27" s="122">
        <v>0</v>
      </c>
      <c r="M27" s="197"/>
    </row>
    <row r="28" spans="1:13" x14ac:dyDescent="0.35">
      <c r="A28" s="150" t="s">
        <v>266</v>
      </c>
      <c r="B28" s="150" t="s">
        <v>260</v>
      </c>
      <c r="C28" s="172" t="s">
        <v>3</v>
      </c>
      <c r="D28" s="150">
        <v>4</v>
      </c>
      <c r="E28" s="150"/>
      <c r="F28" s="150" t="s">
        <v>4</v>
      </c>
      <c r="G28" s="150"/>
      <c r="H28" s="150"/>
      <c r="I28" s="196" t="s">
        <v>288</v>
      </c>
      <c r="J28" s="122">
        <v>4</v>
      </c>
      <c r="K28" s="122">
        <v>0</v>
      </c>
      <c r="L28" s="122">
        <v>0</v>
      </c>
    </row>
    <row r="29" spans="1:13" ht="29.15" customHeight="1" x14ac:dyDescent="0.35">
      <c r="A29" s="150" t="s">
        <v>266</v>
      </c>
      <c r="B29" s="151" t="s">
        <v>259</v>
      </c>
      <c r="C29" s="172" t="s">
        <v>3</v>
      </c>
      <c r="D29" s="150">
        <v>4</v>
      </c>
      <c r="E29" s="150"/>
      <c r="F29" s="151" t="s">
        <v>289</v>
      </c>
      <c r="G29" s="150">
        <f>25%</f>
        <v>0.25</v>
      </c>
      <c r="H29" s="150" t="s">
        <v>237</v>
      </c>
      <c r="I29" s="196" t="s">
        <v>290</v>
      </c>
      <c r="J29" s="121">
        <v>4</v>
      </c>
      <c r="K29" s="121">
        <v>3</v>
      </c>
      <c r="L29" s="121">
        <v>0</v>
      </c>
    </row>
    <row r="31" spans="1:13" x14ac:dyDescent="0.35">
      <c r="C31" s="71" t="s">
        <v>167</v>
      </c>
      <c r="D31" s="71">
        <f>SUM(Table2[Max Points Possible])</f>
        <v>115</v>
      </c>
    </row>
    <row r="34" spans="1:1" x14ac:dyDescent="0.35">
      <c r="A34" s="124" t="s">
        <v>300</v>
      </c>
    </row>
  </sheetData>
  <hyperlinks>
    <hyperlink ref="G8" r:id="rId1" display="10@&gt;=50%"/>
  </hyperlinks>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B1" workbookViewId="0">
      <selection activeCell="C4" sqref="C4"/>
    </sheetView>
  </sheetViews>
  <sheetFormatPr defaultRowHeight="14.5" x14ac:dyDescent="0.35"/>
  <cols>
    <col min="1" max="1" width="26.26953125" bestFit="1" customWidth="1"/>
    <col min="2" max="2" width="46.81640625" customWidth="1"/>
    <col min="3" max="3" width="7.81640625" customWidth="1"/>
    <col min="4" max="4" width="9.7265625" customWidth="1"/>
    <col min="5" max="5" width="8.54296875" customWidth="1"/>
    <col min="6" max="7" width="13.453125" customWidth="1"/>
    <col min="8" max="8" width="11.81640625" customWidth="1"/>
    <col min="9" max="9" width="35.453125" customWidth="1"/>
    <col min="10" max="10" width="10.6328125" customWidth="1"/>
    <col min="11" max="11" width="11" customWidth="1"/>
    <col min="12" max="12" width="10.08984375" customWidth="1"/>
  </cols>
  <sheetData>
    <row r="1" spans="1:13" ht="46" customHeight="1" x14ac:dyDescent="0.35">
      <c r="A1" t="s">
        <v>0</v>
      </c>
      <c r="B1" t="s">
        <v>1</v>
      </c>
      <c r="C1" t="s">
        <v>2</v>
      </c>
      <c r="D1" s="43" t="s">
        <v>278</v>
      </c>
      <c r="E1" s="43" t="s">
        <v>273</v>
      </c>
      <c r="F1" s="157" t="s">
        <v>298</v>
      </c>
      <c r="G1" s="43" t="s">
        <v>382</v>
      </c>
      <c r="H1" s="43" t="s">
        <v>383</v>
      </c>
      <c r="I1" t="s">
        <v>253</v>
      </c>
      <c r="J1" s="43" t="s">
        <v>234</v>
      </c>
      <c r="K1" s="43" t="s">
        <v>330</v>
      </c>
      <c r="L1" s="43" t="s">
        <v>331</v>
      </c>
      <c r="M1" s="43" t="s">
        <v>389</v>
      </c>
    </row>
    <row r="2" spans="1:13" s="72" customFormat="1" x14ac:dyDescent="0.35">
      <c r="A2" s="111" t="s">
        <v>48</v>
      </c>
      <c r="B2" s="111" t="s">
        <v>257</v>
      </c>
      <c r="C2" s="153" t="s">
        <v>437</v>
      </c>
      <c r="D2" s="156">
        <v>0</v>
      </c>
      <c r="E2" s="111" t="s">
        <v>55</v>
      </c>
      <c r="F2" s="167" t="s">
        <v>4</v>
      </c>
      <c r="G2" s="111" t="s">
        <v>55</v>
      </c>
      <c r="H2" s="111" t="s">
        <v>55</v>
      </c>
      <c r="I2" s="111" t="s">
        <v>258</v>
      </c>
      <c r="J2" s="121">
        <v>0</v>
      </c>
      <c r="K2" s="121">
        <v>0</v>
      </c>
      <c r="L2" s="121">
        <v>0</v>
      </c>
      <c r="M2" s="154"/>
    </row>
    <row r="3" spans="1:13" x14ac:dyDescent="0.35">
      <c r="A3" s="111" t="s">
        <v>48</v>
      </c>
      <c r="B3" s="111" t="s">
        <v>7</v>
      </c>
      <c r="C3" s="153" t="s">
        <v>437</v>
      </c>
      <c r="D3" s="156">
        <v>0</v>
      </c>
      <c r="E3" s="111" t="s">
        <v>55</v>
      </c>
      <c r="F3" s="167" t="s">
        <v>4</v>
      </c>
      <c r="G3" s="111"/>
      <c r="H3" s="111"/>
      <c r="I3" s="111" t="s">
        <v>59</v>
      </c>
      <c r="J3" s="121">
        <v>0</v>
      </c>
      <c r="K3" s="121">
        <v>0</v>
      </c>
      <c r="L3" s="121">
        <v>0</v>
      </c>
      <c r="M3" s="121"/>
    </row>
    <row r="4" spans="1:13" x14ac:dyDescent="0.35">
      <c r="A4" s="111" t="s">
        <v>48</v>
      </c>
      <c r="B4" s="111" t="s">
        <v>8</v>
      </c>
      <c r="C4" s="153" t="s">
        <v>437</v>
      </c>
      <c r="D4" s="156">
        <v>0</v>
      </c>
      <c r="E4" s="111" t="s">
        <v>55</v>
      </c>
      <c r="F4" s="167" t="s">
        <v>4</v>
      </c>
      <c r="G4" s="111"/>
      <c r="H4" s="111"/>
      <c r="I4" s="111" t="s">
        <v>62</v>
      </c>
      <c r="J4" s="121">
        <v>0</v>
      </c>
      <c r="K4" s="121">
        <v>0</v>
      </c>
      <c r="L4" s="121">
        <v>0</v>
      </c>
      <c r="M4" s="121"/>
    </row>
    <row r="5" spans="1:13" x14ac:dyDescent="0.35">
      <c r="A5" s="111" t="s">
        <v>48</v>
      </c>
      <c r="B5" s="111" t="s">
        <v>10</v>
      </c>
      <c r="C5" s="153" t="s">
        <v>437</v>
      </c>
      <c r="D5" s="156">
        <v>0</v>
      </c>
      <c r="E5" s="111" t="s">
        <v>55</v>
      </c>
      <c r="F5" s="167" t="s">
        <v>4</v>
      </c>
      <c r="G5" s="111"/>
      <c r="H5" s="111"/>
      <c r="I5" s="111" t="s">
        <v>302</v>
      </c>
      <c r="J5" s="121">
        <v>0</v>
      </c>
      <c r="K5" s="121">
        <v>0</v>
      </c>
      <c r="L5" s="121">
        <v>0</v>
      </c>
      <c r="M5" s="121"/>
    </row>
    <row r="6" spans="1:13" ht="29" x14ac:dyDescent="0.35">
      <c r="A6" s="147" t="s">
        <v>48</v>
      </c>
      <c r="B6" s="148" t="s">
        <v>85</v>
      </c>
      <c r="C6" s="153" t="s">
        <v>437</v>
      </c>
      <c r="D6" s="148">
        <v>0</v>
      </c>
      <c r="E6" s="147" t="s">
        <v>55</v>
      </c>
      <c r="F6" s="147" t="s">
        <v>4</v>
      </c>
      <c r="G6" s="147"/>
      <c r="H6" s="147"/>
      <c r="I6" s="147" t="s">
        <v>84</v>
      </c>
      <c r="J6" s="121">
        <v>0</v>
      </c>
      <c r="K6" s="121">
        <v>0</v>
      </c>
      <c r="L6" s="121">
        <v>0</v>
      </c>
      <c r="M6" s="121"/>
    </row>
    <row r="7" spans="1:13" ht="29" x14ac:dyDescent="0.35">
      <c r="A7" s="147" t="s">
        <v>48</v>
      </c>
      <c r="B7" s="147" t="s">
        <v>276</v>
      </c>
      <c r="C7" s="153" t="s">
        <v>437</v>
      </c>
      <c r="D7" s="148">
        <v>0</v>
      </c>
      <c r="E7" s="147"/>
      <c r="F7" s="147" t="s">
        <v>4</v>
      </c>
      <c r="G7" s="147"/>
      <c r="H7" s="147"/>
      <c r="I7" s="148" t="s">
        <v>275</v>
      </c>
      <c r="J7" s="121">
        <v>0</v>
      </c>
      <c r="K7" s="121">
        <v>0</v>
      </c>
      <c r="L7" s="121">
        <v>0</v>
      </c>
      <c r="M7" s="121"/>
    </row>
    <row r="8" spans="1:13" x14ac:dyDescent="0.35">
      <c r="A8" s="112" t="s">
        <v>12</v>
      </c>
      <c r="B8" s="139" t="s">
        <v>13</v>
      </c>
      <c r="C8" s="153" t="s">
        <v>437</v>
      </c>
      <c r="D8" s="158">
        <v>25</v>
      </c>
      <c r="E8" s="210" t="s">
        <v>55</v>
      </c>
      <c r="F8" s="211" t="s">
        <v>386</v>
      </c>
      <c r="G8" s="186" t="s">
        <v>387</v>
      </c>
      <c r="H8" s="188" t="s">
        <v>384</v>
      </c>
      <c r="I8" s="159" t="s">
        <v>324</v>
      </c>
      <c r="J8">
        <v>25</v>
      </c>
      <c r="K8">
        <v>12.5</v>
      </c>
      <c r="L8">
        <v>0</v>
      </c>
    </row>
    <row r="9" spans="1:13" x14ac:dyDescent="0.35">
      <c r="A9" s="140" t="s">
        <v>15</v>
      </c>
      <c r="B9" s="115" t="s">
        <v>307</v>
      </c>
      <c r="C9" s="153" t="s">
        <v>437</v>
      </c>
      <c r="D9" s="162">
        <v>5</v>
      </c>
      <c r="E9" s="163"/>
      <c r="F9" s="189" t="s">
        <v>339</v>
      </c>
      <c r="G9" s="187" t="s">
        <v>388</v>
      </c>
      <c r="H9" s="189" t="s">
        <v>391</v>
      </c>
      <c r="I9" s="164" t="s">
        <v>326</v>
      </c>
      <c r="J9" s="121">
        <v>5</v>
      </c>
      <c r="K9" s="121">
        <v>2.5</v>
      </c>
      <c r="L9" s="121">
        <v>0</v>
      </c>
    </row>
    <row r="10" spans="1:13" ht="29" x14ac:dyDescent="0.35">
      <c r="A10" s="141" t="s">
        <v>16</v>
      </c>
      <c r="B10" s="141" t="s">
        <v>17</v>
      </c>
      <c r="C10" s="153" t="s">
        <v>437</v>
      </c>
      <c r="D10" s="162">
        <v>2</v>
      </c>
      <c r="E10" s="163"/>
      <c r="F10" s="189" t="s">
        <v>23</v>
      </c>
      <c r="G10" s="189" t="s">
        <v>390</v>
      </c>
      <c r="H10" s="189" t="s">
        <v>385</v>
      </c>
      <c r="I10" s="164" t="s">
        <v>326</v>
      </c>
      <c r="J10" s="121">
        <v>2</v>
      </c>
      <c r="K10" s="121">
        <v>1</v>
      </c>
      <c r="L10" s="121">
        <v>0</v>
      </c>
    </row>
    <row r="11" spans="1:13" ht="29" x14ac:dyDescent="0.35">
      <c r="A11" s="141" t="s">
        <v>16</v>
      </c>
      <c r="B11" s="141" t="s">
        <v>20</v>
      </c>
      <c r="C11" s="153" t="s">
        <v>437</v>
      </c>
      <c r="D11" s="162">
        <v>2</v>
      </c>
      <c r="E11" s="163"/>
      <c r="F11" s="189" t="s">
        <v>340</v>
      </c>
      <c r="G11" s="189" t="s">
        <v>392</v>
      </c>
      <c r="H11" s="189" t="s">
        <v>393</v>
      </c>
      <c r="I11" s="164" t="s">
        <v>326</v>
      </c>
      <c r="J11" s="121">
        <v>2</v>
      </c>
      <c r="K11" s="121">
        <v>1</v>
      </c>
      <c r="L11" s="121">
        <v>0</v>
      </c>
    </row>
    <row r="12" spans="1:13" ht="29" x14ac:dyDescent="0.35">
      <c r="A12" s="141" t="s">
        <v>16</v>
      </c>
      <c r="B12" s="141" t="s">
        <v>22</v>
      </c>
      <c r="C12" s="153" t="s">
        <v>437</v>
      </c>
      <c r="D12" s="162">
        <v>3</v>
      </c>
      <c r="E12" s="163"/>
      <c r="F12" s="189" t="s">
        <v>394</v>
      </c>
      <c r="G12" s="189" t="s">
        <v>370</v>
      </c>
      <c r="H12" s="189" t="s">
        <v>385</v>
      </c>
      <c r="I12" s="164" t="s">
        <v>326</v>
      </c>
      <c r="J12" s="121">
        <v>3</v>
      </c>
      <c r="K12" s="121">
        <v>1.5</v>
      </c>
      <c r="L12" s="121">
        <v>0</v>
      </c>
    </row>
    <row r="13" spans="1:13" ht="29" x14ac:dyDescent="0.35">
      <c r="A13" s="141" t="s">
        <v>16</v>
      </c>
      <c r="B13" s="141" t="s">
        <v>25</v>
      </c>
      <c r="C13" s="153" t="s">
        <v>437</v>
      </c>
      <c r="D13" s="165">
        <v>3</v>
      </c>
      <c r="E13" s="166"/>
      <c r="F13" s="212" t="s">
        <v>341</v>
      </c>
      <c r="G13" s="212" t="s">
        <v>390</v>
      </c>
      <c r="H13" s="212" t="s">
        <v>385</v>
      </c>
      <c r="I13" s="164" t="s">
        <v>326</v>
      </c>
      <c r="J13" s="121">
        <v>3</v>
      </c>
      <c r="K13" s="121">
        <v>1.5</v>
      </c>
      <c r="L13" s="121">
        <v>0</v>
      </c>
    </row>
    <row r="14" spans="1:13" s="72" customFormat="1" ht="29" x14ac:dyDescent="0.35">
      <c r="A14" s="213" t="s">
        <v>27</v>
      </c>
      <c r="B14" s="213" t="s">
        <v>11</v>
      </c>
      <c r="C14" s="153" t="s">
        <v>437</v>
      </c>
      <c r="D14" s="214">
        <v>5</v>
      </c>
      <c r="E14" s="215"/>
      <c r="F14" s="160" t="s">
        <v>377</v>
      </c>
      <c r="G14" s="160" t="s">
        <v>378</v>
      </c>
      <c r="H14" s="160" t="s">
        <v>376</v>
      </c>
      <c r="I14" s="191" t="s">
        <v>64</v>
      </c>
      <c r="J14" s="122">
        <v>5</v>
      </c>
      <c r="K14" s="122">
        <v>2.5</v>
      </c>
      <c r="L14" s="122">
        <v>0</v>
      </c>
    </row>
    <row r="15" spans="1:13" ht="43.5" x14ac:dyDescent="0.35">
      <c r="A15" s="117" t="s">
        <v>27</v>
      </c>
      <c r="B15" s="118" t="s">
        <v>169</v>
      </c>
      <c r="C15" s="153" t="s">
        <v>437</v>
      </c>
      <c r="D15" s="118">
        <v>5</v>
      </c>
      <c r="E15" s="117"/>
      <c r="F15" s="117" t="s">
        <v>170</v>
      </c>
      <c r="G15" s="118" t="s">
        <v>312</v>
      </c>
      <c r="H15" s="118" t="s">
        <v>311</v>
      </c>
      <c r="I15" s="192" t="s">
        <v>171</v>
      </c>
      <c r="J15" s="122">
        <v>5</v>
      </c>
      <c r="K15" s="122">
        <v>2.5</v>
      </c>
      <c r="L15" s="122">
        <v>0</v>
      </c>
    </row>
    <row r="16" spans="1:13" x14ac:dyDescent="0.35">
      <c r="A16" s="117" t="s">
        <v>27</v>
      </c>
      <c r="B16" s="118" t="s">
        <v>320</v>
      </c>
      <c r="C16" s="153" t="s">
        <v>437</v>
      </c>
      <c r="D16" s="118">
        <v>4</v>
      </c>
      <c r="E16" s="117"/>
      <c r="F16" s="117" t="s">
        <v>170</v>
      </c>
      <c r="G16" s="118" t="s">
        <v>313</v>
      </c>
      <c r="H16" s="118"/>
      <c r="I16" s="193" t="s">
        <v>322</v>
      </c>
      <c r="J16" s="122">
        <v>4</v>
      </c>
      <c r="K16" s="122">
        <v>2</v>
      </c>
      <c r="L16" s="122">
        <v>0</v>
      </c>
      <c r="M16" s="122"/>
    </row>
    <row r="17" spans="1:13" ht="29" x14ac:dyDescent="0.35">
      <c r="A17" s="117" t="s">
        <v>27</v>
      </c>
      <c r="B17" s="118" t="s">
        <v>314</v>
      </c>
      <c r="C17" s="153" t="s">
        <v>437</v>
      </c>
      <c r="D17" s="118">
        <v>2</v>
      </c>
      <c r="E17" s="117"/>
      <c r="F17" s="117" t="s">
        <v>267</v>
      </c>
      <c r="G17" s="118" t="s">
        <v>294</v>
      </c>
      <c r="H17" s="118"/>
      <c r="I17" s="193" t="s">
        <v>323</v>
      </c>
      <c r="J17" s="122">
        <v>2</v>
      </c>
      <c r="K17" s="122">
        <v>1</v>
      </c>
      <c r="L17" s="122">
        <v>0</v>
      </c>
      <c r="M17" s="122"/>
    </row>
    <row r="18" spans="1:13" s="72" customFormat="1" ht="29" x14ac:dyDescent="0.35">
      <c r="A18" s="135" t="s">
        <v>27</v>
      </c>
      <c r="B18" s="136" t="s">
        <v>29</v>
      </c>
      <c r="C18" s="153" t="s">
        <v>437</v>
      </c>
      <c r="D18" s="136">
        <v>12</v>
      </c>
      <c r="E18" s="135"/>
      <c r="F18" s="135" t="s">
        <v>335</v>
      </c>
      <c r="G18" s="135" t="s">
        <v>379</v>
      </c>
      <c r="H18" s="136" t="s">
        <v>380</v>
      </c>
      <c r="I18" s="194" t="s">
        <v>71</v>
      </c>
      <c r="J18" s="122">
        <v>12</v>
      </c>
      <c r="K18" s="122">
        <v>6</v>
      </c>
      <c r="L18" s="122">
        <v>0</v>
      </c>
    </row>
    <row r="19" spans="1:13" s="72" customFormat="1" ht="29" x14ac:dyDescent="0.35">
      <c r="A19" s="136" t="s">
        <v>319</v>
      </c>
      <c r="B19" s="136" t="s">
        <v>81</v>
      </c>
      <c r="C19" s="153" t="s">
        <v>437</v>
      </c>
      <c r="D19" s="136">
        <v>15</v>
      </c>
      <c r="E19" s="135"/>
      <c r="F19" s="135" t="s">
        <v>343</v>
      </c>
      <c r="G19" s="135" t="s">
        <v>395</v>
      </c>
      <c r="H19" s="136"/>
      <c r="I19" s="136" t="s">
        <v>327</v>
      </c>
      <c r="J19" s="122">
        <v>15</v>
      </c>
      <c r="K19" s="122">
        <v>7.5</v>
      </c>
      <c r="L19" s="122">
        <v>0</v>
      </c>
    </row>
    <row r="20" spans="1:13" ht="29" x14ac:dyDescent="0.35">
      <c r="A20" s="118" t="s">
        <v>264</v>
      </c>
      <c r="B20" s="117" t="s">
        <v>89</v>
      </c>
      <c r="C20" s="153" t="s">
        <v>437</v>
      </c>
      <c r="D20" s="118">
        <v>4</v>
      </c>
      <c r="E20" s="117"/>
      <c r="F20" s="117" t="s">
        <v>69</v>
      </c>
      <c r="G20" s="117" t="s">
        <v>91</v>
      </c>
      <c r="H20" s="117" t="s">
        <v>397</v>
      </c>
      <c r="I20" s="117" t="s">
        <v>70</v>
      </c>
      <c r="J20" s="122">
        <v>4</v>
      </c>
      <c r="K20" s="122">
        <v>0</v>
      </c>
      <c r="L20" s="122">
        <v>0</v>
      </c>
    </row>
    <row r="21" spans="1:13" s="72" customFormat="1" ht="29" x14ac:dyDescent="0.35">
      <c r="A21" s="173" t="s">
        <v>32</v>
      </c>
      <c r="B21" s="174" t="s">
        <v>33</v>
      </c>
      <c r="C21" s="153" t="s">
        <v>437</v>
      </c>
      <c r="D21" s="113">
        <v>5</v>
      </c>
      <c r="E21" s="112"/>
      <c r="F21" s="120" t="s">
        <v>344</v>
      </c>
      <c r="G21" s="218" t="s">
        <v>408</v>
      </c>
      <c r="H21" s="120" t="s">
        <v>410</v>
      </c>
      <c r="I21" s="120" t="s">
        <v>324</v>
      </c>
      <c r="J21" s="122">
        <v>5</v>
      </c>
      <c r="K21" s="122">
        <v>2.5</v>
      </c>
      <c r="L21" s="122">
        <v>0</v>
      </c>
    </row>
    <row r="22" spans="1:13" s="72" customFormat="1" ht="29" x14ac:dyDescent="0.35">
      <c r="A22" s="173" t="s">
        <v>32</v>
      </c>
      <c r="B22" s="174" t="s">
        <v>35</v>
      </c>
      <c r="C22" s="153" t="s">
        <v>437</v>
      </c>
      <c r="D22" s="113">
        <v>5</v>
      </c>
      <c r="E22" s="112"/>
      <c r="F22" s="120" t="s">
        <v>342</v>
      </c>
      <c r="G22" s="120" t="s">
        <v>409</v>
      </c>
      <c r="H22" s="219" t="s">
        <v>411</v>
      </c>
      <c r="I22" s="120" t="s">
        <v>324</v>
      </c>
      <c r="J22" s="122">
        <v>5</v>
      </c>
      <c r="K22" s="122">
        <v>2.5</v>
      </c>
      <c r="L22" s="122">
        <v>0</v>
      </c>
    </row>
    <row r="23" spans="1:13" s="72" customFormat="1" ht="29" x14ac:dyDescent="0.35">
      <c r="A23" s="173" t="s">
        <v>32</v>
      </c>
      <c r="B23" s="174" t="s">
        <v>38</v>
      </c>
      <c r="C23" s="153" t="s">
        <v>437</v>
      </c>
      <c r="D23" s="113">
        <v>5</v>
      </c>
      <c r="E23" s="112"/>
      <c r="F23" s="120" t="s">
        <v>341</v>
      </c>
      <c r="G23" s="120" t="s">
        <v>390</v>
      </c>
      <c r="H23" s="120" t="s">
        <v>385</v>
      </c>
      <c r="I23" s="120" t="s">
        <v>324</v>
      </c>
      <c r="J23" s="122">
        <v>5</v>
      </c>
      <c r="K23" s="122">
        <v>2.5</v>
      </c>
      <c r="L23" s="122">
        <v>0</v>
      </c>
    </row>
    <row r="24" spans="1:13" ht="32" customHeight="1" x14ac:dyDescent="0.35">
      <c r="A24" s="134" t="s">
        <v>261</v>
      </c>
      <c r="B24" s="217" t="s">
        <v>52</v>
      </c>
      <c r="C24" s="153" t="s">
        <v>437</v>
      </c>
      <c r="D24" s="203">
        <v>1</v>
      </c>
      <c r="E24" s="204"/>
      <c r="F24" s="205">
        <f xml:space="preserve"> 100%</f>
        <v>1</v>
      </c>
      <c r="G24" s="204"/>
      <c r="H24" s="204"/>
      <c r="I24" s="204" t="s">
        <v>326</v>
      </c>
      <c r="J24" s="121">
        <v>1</v>
      </c>
      <c r="K24" s="121">
        <v>0</v>
      </c>
      <c r="L24" s="121">
        <v>0</v>
      </c>
    </row>
    <row r="25" spans="1:13" ht="29" x14ac:dyDescent="0.35">
      <c r="A25" s="134" t="s">
        <v>262</v>
      </c>
      <c r="B25" s="217" t="s">
        <v>168</v>
      </c>
      <c r="C25" s="153" t="s">
        <v>437</v>
      </c>
      <c r="D25" s="206">
        <v>1</v>
      </c>
      <c r="E25" s="207"/>
      <c r="F25" s="208">
        <v>1</v>
      </c>
      <c r="G25" s="207" t="s">
        <v>406</v>
      </c>
      <c r="H25" s="207"/>
      <c r="I25" s="204" t="s">
        <v>328</v>
      </c>
      <c r="J25" s="121">
        <v>1</v>
      </c>
      <c r="K25" s="121">
        <v>0.5</v>
      </c>
      <c r="L25" s="121">
        <v>0</v>
      </c>
    </row>
    <row r="26" spans="1:13" ht="29" x14ac:dyDescent="0.35">
      <c r="A26" s="134" t="s">
        <v>263</v>
      </c>
      <c r="B26" s="217" t="s">
        <v>256</v>
      </c>
      <c r="C26" s="153" t="s">
        <v>437</v>
      </c>
      <c r="D26" s="203">
        <v>1</v>
      </c>
      <c r="E26" s="209"/>
      <c r="F26" s="205" t="s">
        <v>315</v>
      </c>
      <c r="G26" s="204" t="s">
        <v>405</v>
      </c>
      <c r="H26" s="204"/>
      <c r="I26" s="204" t="s">
        <v>407</v>
      </c>
      <c r="J26" s="121">
        <v>1</v>
      </c>
      <c r="K26" s="121">
        <v>0</v>
      </c>
      <c r="L26" s="121">
        <v>0</v>
      </c>
    </row>
    <row r="27" spans="1:13" ht="43.5" x14ac:dyDescent="0.35">
      <c r="A27" s="149" t="s">
        <v>265</v>
      </c>
      <c r="B27" s="150" t="s">
        <v>303</v>
      </c>
      <c r="C27" s="153" t="s">
        <v>437</v>
      </c>
      <c r="D27" s="150">
        <v>2</v>
      </c>
      <c r="E27" s="150"/>
      <c r="F27" s="150" t="s">
        <v>286</v>
      </c>
      <c r="G27" s="151" t="s">
        <v>304</v>
      </c>
      <c r="H27" s="151"/>
      <c r="I27" s="152" t="s">
        <v>287</v>
      </c>
      <c r="J27" s="122">
        <v>2</v>
      </c>
      <c r="K27" s="122">
        <v>1</v>
      </c>
      <c r="L27" s="122">
        <v>0</v>
      </c>
      <c r="M27" s="122"/>
    </row>
    <row r="28" spans="1:13" x14ac:dyDescent="0.35">
      <c r="A28" s="150" t="s">
        <v>266</v>
      </c>
      <c r="B28" s="150" t="s">
        <v>260</v>
      </c>
      <c r="C28" s="153" t="s">
        <v>437</v>
      </c>
      <c r="D28" s="150">
        <v>4</v>
      </c>
      <c r="E28" s="150"/>
      <c r="F28" s="150" t="s">
        <v>4</v>
      </c>
      <c r="G28" s="150"/>
      <c r="H28" s="150"/>
      <c r="I28" s="151" t="s">
        <v>288</v>
      </c>
      <c r="J28" s="122">
        <v>4</v>
      </c>
      <c r="K28" s="122">
        <v>0</v>
      </c>
      <c r="L28" s="122">
        <v>0</v>
      </c>
    </row>
    <row r="29" spans="1:13" ht="29.15" customHeight="1" x14ac:dyDescent="0.35">
      <c r="A29" s="150" t="s">
        <v>266</v>
      </c>
      <c r="B29" s="151" t="s">
        <v>259</v>
      </c>
      <c r="C29" s="153" t="s">
        <v>437</v>
      </c>
      <c r="D29" s="150">
        <v>4</v>
      </c>
      <c r="E29" s="150"/>
      <c r="F29" s="151" t="s">
        <v>289</v>
      </c>
      <c r="G29" s="150">
        <f>25%</f>
        <v>0.25</v>
      </c>
      <c r="H29" s="150" t="s">
        <v>237</v>
      </c>
      <c r="I29" s="151" t="s">
        <v>290</v>
      </c>
      <c r="J29" s="121">
        <v>4</v>
      </c>
      <c r="K29" s="121">
        <v>3</v>
      </c>
      <c r="L29" s="121">
        <v>0</v>
      </c>
    </row>
    <row r="31" spans="1:13" x14ac:dyDescent="0.35">
      <c r="C31" s="71" t="s">
        <v>167</v>
      </c>
      <c r="D31" s="71">
        <f>SUM(Table26[Max Points Possible])</f>
        <v>115</v>
      </c>
    </row>
    <row r="34" spans="1:1" x14ac:dyDescent="0.35">
      <c r="A34" s="124" t="s">
        <v>300</v>
      </c>
    </row>
  </sheetData>
  <hyperlinks>
    <hyperlink ref="G8" r:id="rId1" display="10@&gt;=50%"/>
  </hyperlink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A19" zoomScale="91" workbookViewId="0">
      <selection activeCell="A29" sqref="A29"/>
    </sheetView>
  </sheetViews>
  <sheetFormatPr defaultRowHeight="14.5" x14ac:dyDescent="0.35"/>
  <cols>
    <col min="1" max="1" width="26.26953125" bestFit="1" customWidth="1"/>
    <col min="2" max="2" width="46.81640625" customWidth="1"/>
    <col min="3" max="3" width="7.81640625" customWidth="1"/>
    <col min="4" max="4" width="9.7265625" customWidth="1"/>
    <col min="5" max="5" width="8.54296875" customWidth="1"/>
    <col min="6" max="6" width="11.6328125" customWidth="1"/>
    <col min="7" max="7" width="13.453125" customWidth="1"/>
    <col min="8" max="8" width="11.81640625" customWidth="1"/>
    <col min="9" max="9" width="35.453125" customWidth="1"/>
    <col min="10" max="10" width="10.6328125" customWidth="1"/>
    <col min="11" max="11" width="11" customWidth="1"/>
    <col min="12" max="12" width="10.08984375" customWidth="1"/>
  </cols>
  <sheetData>
    <row r="1" spans="1:13" ht="46" customHeight="1" x14ac:dyDescent="0.35">
      <c r="A1" t="s">
        <v>0</v>
      </c>
      <c r="B1" t="s">
        <v>1</v>
      </c>
      <c r="C1" t="s">
        <v>2</v>
      </c>
      <c r="D1" s="43" t="s">
        <v>278</v>
      </c>
      <c r="E1" s="43" t="s">
        <v>273</v>
      </c>
      <c r="F1" s="157" t="s">
        <v>412</v>
      </c>
      <c r="G1" s="43" t="s">
        <v>382</v>
      </c>
      <c r="H1" s="43" t="s">
        <v>413</v>
      </c>
      <c r="I1" t="s">
        <v>253</v>
      </c>
      <c r="J1" s="43" t="s">
        <v>234</v>
      </c>
      <c r="K1" s="43" t="s">
        <v>330</v>
      </c>
      <c r="L1" s="43" t="s">
        <v>331</v>
      </c>
    </row>
    <row r="2" spans="1:13" s="72" customFormat="1" x14ac:dyDescent="0.35">
      <c r="A2" s="111" t="s">
        <v>48</v>
      </c>
      <c r="B2" s="111" t="s">
        <v>257</v>
      </c>
      <c r="C2" s="153" t="s">
        <v>424</v>
      </c>
      <c r="D2" s="156">
        <v>0</v>
      </c>
      <c r="E2" s="111" t="s">
        <v>55</v>
      </c>
      <c r="F2" s="167" t="s">
        <v>4</v>
      </c>
      <c r="G2" s="111" t="s">
        <v>55</v>
      </c>
      <c r="H2" s="111" t="s">
        <v>55</v>
      </c>
      <c r="I2" s="111" t="s">
        <v>258</v>
      </c>
      <c r="J2" s="121">
        <v>0</v>
      </c>
      <c r="K2" s="121">
        <v>0</v>
      </c>
      <c r="L2" s="121">
        <v>0</v>
      </c>
      <c r="M2" s="154"/>
    </row>
    <row r="3" spans="1:13" x14ac:dyDescent="0.35">
      <c r="A3" s="111" t="s">
        <v>48</v>
      </c>
      <c r="B3" s="111" t="s">
        <v>7</v>
      </c>
      <c r="C3" s="153" t="s">
        <v>424</v>
      </c>
      <c r="D3" s="156">
        <v>0</v>
      </c>
      <c r="E3" s="111" t="s">
        <v>55</v>
      </c>
      <c r="F3" s="167" t="s">
        <v>4</v>
      </c>
      <c r="G3" s="111"/>
      <c r="H3" s="111"/>
      <c r="I3" s="111" t="s">
        <v>59</v>
      </c>
      <c r="J3" s="121">
        <v>0</v>
      </c>
      <c r="K3" s="121">
        <v>0</v>
      </c>
      <c r="L3" s="121">
        <v>0</v>
      </c>
      <c r="M3" s="121"/>
    </row>
    <row r="4" spans="1:13" x14ac:dyDescent="0.35">
      <c r="A4" s="111" t="s">
        <v>48</v>
      </c>
      <c r="B4" s="111" t="s">
        <v>8</v>
      </c>
      <c r="C4" s="153" t="s">
        <v>424</v>
      </c>
      <c r="D4" s="156">
        <v>0</v>
      </c>
      <c r="E4" s="111" t="s">
        <v>55</v>
      </c>
      <c r="F4" s="167" t="s">
        <v>4</v>
      </c>
      <c r="G4" s="111"/>
      <c r="H4" s="111"/>
      <c r="I4" s="111" t="s">
        <v>62</v>
      </c>
      <c r="J4" s="121">
        <v>0</v>
      </c>
      <c r="K4" s="121">
        <v>0</v>
      </c>
      <c r="L4" s="121">
        <v>0</v>
      </c>
      <c r="M4" s="121"/>
    </row>
    <row r="5" spans="1:13" x14ac:dyDescent="0.35">
      <c r="A5" s="111" t="s">
        <v>48</v>
      </c>
      <c r="B5" s="111" t="s">
        <v>10</v>
      </c>
      <c r="C5" s="153" t="s">
        <v>424</v>
      </c>
      <c r="D5" s="156">
        <v>0</v>
      </c>
      <c r="E5" s="111" t="s">
        <v>55</v>
      </c>
      <c r="F5" s="167" t="s">
        <v>4</v>
      </c>
      <c r="G5" s="111"/>
      <c r="H5" s="111"/>
      <c r="I5" s="111" t="s">
        <v>302</v>
      </c>
      <c r="J5" s="121">
        <v>0</v>
      </c>
      <c r="K5" s="121">
        <v>0</v>
      </c>
      <c r="L5" s="121">
        <v>0</v>
      </c>
      <c r="M5" s="121"/>
    </row>
    <row r="6" spans="1:13" ht="29" x14ac:dyDescent="0.35">
      <c r="A6" s="147" t="s">
        <v>48</v>
      </c>
      <c r="B6" s="148" t="s">
        <v>85</v>
      </c>
      <c r="C6" s="153" t="s">
        <v>424</v>
      </c>
      <c r="D6" s="148">
        <v>0</v>
      </c>
      <c r="E6" s="147" t="s">
        <v>55</v>
      </c>
      <c r="F6" s="147" t="s">
        <v>4</v>
      </c>
      <c r="G6" s="147"/>
      <c r="H6" s="147"/>
      <c r="I6" s="147" t="s">
        <v>84</v>
      </c>
      <c r="J6" s="121">
        <v>0</v>
      </c>
      <c r="K6" s="121">
        <v>0</v>
      </c>
      <c r="L6" s="121">
        <v>0</v>
      </c>
      <c r="M6" s="121"/>
    </row>
    <row r="7" spans="1:13" ht="29" x14ac:dyDescent="0.35">
      <c r="A7" s="147" t="s">
        <v>48</v>
      </c>
      <c r="B7" s="147" t="s">
        <v>276</v>
      </c>
      <c r="C7" s="153" t="s">
        <v>424</v>
      </c>
      <c r="D7" s="148">
        <v>0</v>
      </c>
      <c r="E7" s="147"/>
      <c r="F7" s="147" t="s">
        <v>4</v>
      </c>
      <c r="G7" s="147"/>
      <c r="H7" s="147"/>
      <c r="I7" s="148" t="s">
        <v>275</v>
      </c>
      <c r="J7" s="121">
        <v>0</v>
      </c>
      <c r="K7" s="121">
        <v>0</v>
      </c>
      <c r="L7" s="121">
        <v>0</v>
      </c>
      <c r="M7" s="121"/>
    </row>
    <row r="8" spans="1:13" x14ac:dyDescent="0.35">
      <c r="A8" s="112" t="s">
        <v>12</v>
      </c>
      <c r="B8" s="139" t="s">
        <v>13</v>
      </c>
      <c r="C8" s="153" t="s">
        <v>424</v>
      </c>
      <c r="D8" s="158">
        <v>25</v>
      </c>
      <c r="E8" s="159"/>
      <c r="F8" s="168" t="s">
        <v>329</v>
      </c>
      <c r="G8" s="220" t="s">
        <v>368</v>
      </c>
      <c r="H8" s="159" t="s">
        <v>414</v>
      </c>
      <c r="I8" s="190" t="s">
        <v>324</v>
      </c>
      <c r="J8" s="121">
        <v>25</v>
      </c>
      <c r="K8" s="121">
        <v>12.5</v>
      </c>
      <c r="L8" s="121">
        <v>0</v>
      </c>
    </row>
    <row r="9" spans="1:13" x14ac:dyDescent="0.35">
      <c r="A9" s="140" t="s">
        <v>15</v>
      </c>
      <c r="B9" s="115" t="s">
        <v>307</v>
      </c>
      <c r="C9" s="153" t="s">
        <v>424</v>
      </c>
      <c r="D9" s="162">
        <v>5</v>
      </c>
      <c r="E9" s="163"/>
      <c r="F9" s="169" t="s">
        <v>415</v>
      </c>
      <c r="G9" s="221" t="s">
        <v>416</v>
      </c>
      <c r="H9" s="164" t="s">
        <v>417</v>
      </c>
      <c r="I9" s="159" t="s">
        <v>324</v>
      </c>
      <c r="J9" s="121">
        <v>5</v>
      </c>
      <c r="K9" s="121">
        <v>2.5</v>
      </c>
      <c r="L9" s="121">
        <v>0</v>
      </c>
    </row>
    <row r="10" spans="1:13" ht="29" x14ac:dyDescent="0.35">
      <c r="A10" s="141" t="s">
        <v>16</v>
      </c>
      <c r="B10" s="141" t="s">
        <v>17</v>
      </c>
      <c r="C10" s="153" t="s">
        <v>424</v>
      </c>
      <c r="D10" s="162">
        <v>2</v>
      </c>
      <c r="E10" s="163"/>
      <c r="F10" s="169" t="s">
        <v>418</v>
      </c>
      <c r="G10" s="164" t="s">
        <v>400</v>
      </c>
      <c r="H10" s="164" t="s">
        <v>401</v>
      </c>
      <c r="I10" s="164" t="s">
        <v>326</v>
      </c>
      <c r="J10" s="121">
        <v>2</v>
      </c>
      <c r="K10" s="121">
        <v>1</v>
      </c>
      <c r="L10" s="121">
        <v>0</v>
      </c>
    </row>
    <row r="11" spans="1:13" ht="29" x14ac:dyDescent="0.35">
      <c r="A11" s="141" t="s">
        <v>16</v>
      </c>
      <c r="B11" s="141" t="s">
        <v>20</v>
      </c>
      <c r="C11" s="153" t="s">
        <v>424</v>
      </c>
      <c r="D11" s="162">
        <v>2</v>
      </c>
      <c r="E11" s="163"/>
      <c r="F11" s="169" t="s">
        <v>419</v>
      </c>
      <c r="G11" s="164" t="s">
        <v>420</v>
      </c>
      <c r="H11" s="164" t="s">
        <v>421</v>
      </c>
      <c r="I11" s="164" t="s">
        <v>326</v>
      </c>
      <c r="J11" s="121">
        <v>2</v>
      </c>
      <c r="K11" s="121">
        <v>1</v>
      </c>
      <c r="L11" s="121">
        <v>0</v>
      </c>
    </row>
    <row r="12" spans="1:13" ht="29" x14ac:dyDescent="0.35">
      <c r="A12" s="141" t="s">
        <v>16</v>
      </c>
      <c r="B12" s="141" t="s">
        <v>22</v>
      </c>
      <c r="C12" s="153" t="s">
        <v>424</v>
      </c>
      <c r="D12" s="162">
        <v>3</v>
      </c>
      <c r="E12" s="163"/>
      <c r="F12" s="169" t="s">
        <v>419</v>
      </c>
      <c r="G12" s="164" t="s">
        <v>420</v>
      </c>
      <c r="H12" s="164" t="s">
        <v>421</v>
      </c>
      <c r="I12" s="164" t="s">
        <v>326</v>
      </c>
      <c r="J12" s="121">
        <v>3</v>
      </c>
      <c r="K12" s="121">
        <v>1.5</v>
      </c>
      <c r="L12" s="121">
        <v>0</v>
      </c>
    </row>
    <row r="13" spans="1:13" ht="29" x14ac:dyDescent="0.35">
      <c r="A13" s="141" t="s">
        <v>16</v>
      </c>
      <c r="B13" s="141" t="s">
        <v>25</v>
      </c>
      <c r="C13" s="153" t="s">
        <v>424</v>
      </c>
      <c r="D13" s="165">
        <v>3</v>
      </c>
      <c r="E13" s="166"/>
      <c r="F13" s="170" t="s">
        <v>18</v>
      </c>
      <c r="G13" s="166" t="s">
        <v>422</v>
      </c>
      <c r="H13" s="166" t="s">
        <v>423</v>
      </c>
      <c r="I13" s="164" t="s">
        <v>326</v>
      </c>
      <c r="J13" s="121">
        <v>3</v>
      </c>
      <c r="K13" s="121">
        <v>1.5</v>
      </c>
      <c r="L13" s="121">
        <v>0</v>
      </c>
    </row>
    <row r="14" spans="1:13" ht="29" x14ac:dyDescent="0.35">
      <c r="A14" s="8" t="s">
        <v>27</v>
      </c>
      <c r="B14" s="8" t="s">
        <v>11</v>
      </c>
      <c r="C14" s="153" t="s">
        <v>424</v>
      </c>
      <c r="D14" s="160">
        <v>5</v>
      </c>
      <c r="E14" s="161"/>
      <c r="F14" s="160" t="s">
        <v>377</v>
      </c>
      <c r="G14" s="160" t="s">
        <v>378</v>
      </c>
      <c r="H14" s="160" t="s">
        <v>376</v>
      </c>
      <c r="I14" s="191" t="s">
        <v>64</v>
      </c>
      <c r="J14" s="121">
        <v>5</v>
      </c>
      <c r="K14" s="121">
        <v>2.5</v>
      </c>
      <c r="L14" s="121">
        <v>0</v>
      </c>
    </row>
    <row r="15" spans="1:13" ht="43.5" x14ac:dyDescent="0.35">
      <c r="A15" s="117" t="s">
        <v>27</v>
      </c>
      <c r="B15" s="118" t="s">
        <v>169</v>
      </c>
      <c r="C15" s="153" t="s">
        <v>424</v>
      </c>
      <c r="D15" s="118">
        <v>5</v>
      </c>
      <c r="E15" s="117"/>
      <c r="F15" s="117" t="s">
        <v>170</v>
      </c>
      <c r="G15" s="118" t="s">
        <v>312</v>
      </c>
      <c r="H15" s="118" t="s">
        <v>311</v>
      </c>
      <c r="I15" s="192" t="s">
        <v>171</v>
      </c>
      <c r="J15" s="121">
        <v>5</v>
      </c>
      <c r="K15" s="121">
        <v>2.5</v>
      </c>
      <c r="L15" s="121">
        <v>0</v>
      </c>
    </row>
    <row r="16" spans="1:13" x14ac:dyDescent="0.35">
      <c r="A16" s="117" t="s">
        <v>27</v>
      </c>
      <c r="B16" s="118" t="s">
        <v>320</v>
      </c>
      <c r="C16" s="153" t="s">
        <v>424</v>
      </c>
      <c r="D16" s="118">
        <v>4</v>
      </c>
      <c r="E16" s="117"/>
      <c r="F16" s="117" t="s">
        <v>170</v>
      </c>
      <c r="G16" s="118" t="s">
        <v>313</v>
      </c>
      <c r="H16" s="118"/>
      <c r="I16" s="118" t="s">
        <v>322</v>
      </c>
      <c r="J16" s="122">
        <v>4</v>
      </c>
      <c r="K16" s="122">
        <v>2</v>
      </c>
      <c r="L16" s="122">
        <v>0</v>
      </c>
      <c r="M16" s="122"/>
    </row>
    <row r="17" spans="1:13" ht="29" x14ac:dyDescent="0.35">
      <c r="A17" s="117" t="s">
        <v>27</v>
      </c>
      <c r="B17" s="118" t="s">
        <v>314</v>
      </c>
      <c r="C17" s="153" t="s">
        <v>424</v>
      </c>
      <c r="D17" s="118">
        <v>2</v>
      </c>
      <c r="E17" s="117"/>
      <c r="F17" s="117" t="s">
        <v>267</v>
      </c>
      <c r="G17" s="118" t="s">
        <v>294</v>
      </c>
      <c r="H17" s="118"/>
      <c r="I17" s="118" t="s">
        <v>323</v>
      </c>
      <c r="J17" s="122">
        <v>2</v>
      </c>
      <c r="K17" s="122">
        <v>1</v>
      </c>
      <c r="L17" s="122">
        <v>0</v>
      </c>
      <c r="M17" s="122"/>
    </row>
    <row r="18" spans="1:13" s="72" customFormat="1" ht="29" x14ac:dyDescent="0.35">
      <c r="A18" s="135" t="s">
        <v>27</v>
      </c>
      <c r="B18" s="136" t="s">
        <v>29</v>
      </c>
      <c r="C18" s="153" t="s">
        <v>424</v>
      </c>
      <c r="D18" s="136">
        <v>12</v>
      </c>
      <c r="E18" s="135"/>
      <c r="F18" s="135" t="s">
        <v>335</v>
      </c>
      <c r="G18" s="135" t="s">
        <v>379</v>
      </c>
      <c r="H18" s="136" t="s">
        <v>425</v>
      </c>
      <c r="I18" s="136" t="s">
        <v>71</v>
      </c>
      <c r="J18" s="122">
        <v>12</v>
      </c>
      <c r="K18" s="122">
        <v>6</v>
      </c>
      <c r="L18" s="122">
        <v>0</v>
      </c>
    </row>
    <row r="19" spans="1:13" s="72" customFormat="1" ht="29" x14ac:dyDescent="0.35">
      <c r="A19" s="136" t="s">
        <v>319</v>
      </c>
      <c r="B19" s="136" t="s">
        <v>81</v>
      </c>
      <c r="C19" s="153" t="s">
        <v>424</v>
      </c>
      <c r="D19" s="136">
        <v>15</v>
      </c>
      <c r="E19" s="135"/>
      <c r="F19" s="135" t="s">
        <v>426</v>
      </c>
      <c r="G19" s="135" t="s">
        <v>427</v>
      </c>
      <c r="H19" s="136" t="s">
        <v>428</v>
      </c>
      <c r="I19" s="136" t="s">
        <v>327</v>
      </c>
      <c r="J19" s="122">
        <v>15</v>
      </c>
      <c r="K19" s="122">
        <v>7.5</v>
      </c>
      <c r="L19" s="122">
        <v>0</v>
      </c>
    </row>
    <row r="20" spans="1:13" ht="29" x14ac:dyDescent="0.35">
      <c r="A20" s="118" t="s">
        <v>264</v>
      </c>
      <c r="B20" s="117" t="s">
        <v>89</v>
      </c>
      <c r="C20" s="153" t="s">
        <v>424</v>
      </c>
      <c r="D20" s="118">
        <v>4</v>
      </c>
      <c r="E20" s="117"/>
      <c r="F20" s="117" t="s">
        <v>69</v>
      </c>
      <c r="G20" s="117" t="s">
        <v>396</v>
      </c>
      <c r="H20" s="117" t="s">
        <v>397</v>
      </c>
      <c r="I20" s="117" t="s">
        <v>70</v>
      </c>
      <c r="J20" s="122">
        <v>4</v>
      </c>
      <c r="K20" s="122">
        <v>0</v>
      </c>
      <c r="L20" s="122">
        <v>0</v>
      </c>
    </row>
    <row r="21" spans="1:13" ht="29" x14ac:dyDescent="0.35">
      <c r="A21" s="116" t="s">
        <v>32</v>
      </c>
      <c r="B21" s="141" t="s">
        <v>33</v>
      </c>
      <c r="C21" s="153" t="s">
        <v>424</v>
      </c>
      <c r="D21" s="141">
        <v>5</v>
      </c>
      <c r="E21" s="116"/>
      <c r="F21" s="201" t="s">
        <v>418</v>
      </c>
      <c r="G21" s="216" t="s">
        <v>400</v>
      </c>
      <c r="H21" s="119" t="s">
        <v>401</v>
      </c>
      <c r="I21" s="119" t="s">
        <v>324</v>
      </c>
      <c r="J21" s="121">
        <v>5</v>
      </c>
      <c r="K21" s="121">
        <v>2.5</v>
      </c>
      <c r="L21" s="121">
        <v>0</v>
      </c>
    </row>
    <row r="22" spans="1:13" ht="29" x14ac:dyDescent="0.35">
      <c r="A22" s="116" t="s">
        <v>32</v>
      </c>
      <c r="B22" s="141" t="s">
        <v>35</v>
      </c>
      <c r="C22" s="153" t="s">
        <v>424</v>
      </c>
      <c r="D22" s="141">
        <v>5</v>
      </c>
      <c r="E22" s="116"/>
      <c r="F22" s="201" t="s">
        <v>429</v>
      </c>
      <c r="G22" s="119" t="s">
        <v>431</v>
      </c>
      <c r="H22" s="119" t="s">
        <v>433</v>
      </c>
      <c r="I22" s="119" t="s">
        <v>324</v>
      </c>
      <c r="J22" s="121">
        <v>5</v>
      </c>
      <c r="K22" s="121">
        <v>2.5</v>
      </c>
      <c r="L22" s="121">
        <v>0</v>
      </c>
    </row>
    <row r="23" spans="1:13" ht="29" x14ac:dyDescent="0.35">
      <c r="A23" s="116" t="s">
        <v>32</v>
      </c>
      <c r="B23" s="141" t="s">
        <v>38</v>
      </c>
      <c r="C23" s="153" t="s">
        <v>424</v>
      </c>
      <c r="D23" s="141">
        <v>5</v>
      </c>
      <c r="E23" s="116"/>
      <c r="F23" s="201" t="s">
        <v>430</v>
      </c>
      <c r="G23" s="119" t="s">
        <v>432</v>
      </c>
      <c r="H23" s="119" t="s">
        <v>434</v>
      </c>
      <c r="I23" s="119" t="s">
        <v>324</v>
      </c>
      <c r="J23" s="121">
        <v>5</v>
      </c>
      <c r="K23" s="121">
        <v>2.5</v>
      </c>
      <c r="L23" s="121">
        <v>0</v>
      </c>
    </row>
    <row r="24" spans="1:13" ht="32" customHeight="1" x14ac:dyDescent="0.35">
      <c r="A24" s="134" t="s">
        <v>261</v>
      </c>
      <c r="B24" s="132" t="s">
        <v>52</v>
      </c>
      <c r="C24" s="153" t="s">
        <v>424</v>
      </c>
      <c r="D24" s="203">
        <v>1</v>
      </c>
      <c r="E24" s="204"/>
      <c r="F24" s="205">
        <f xml:space="preserve"> 100%</f>
        <v>1</v>
      </c>
      <c r="G24" s="204"/>
      <c r="H24" s="204"/>
      <c r="I24" s="204" t="s">
        <v>326</v>
      </c>
      <c r="J24" s="121">
        <v>1</v>
      </c>
      <c r="K24" s="121">
        <v>0.5</v>
      </c>
      <c r="L24" s="121">
        <v>0</v>
      </c>
    </row>
    <row r="25" spans="1:13" ht="29" x14ac:dyDescent="0.35">
      <c r="A25" s="134" t="s">
        <v>262</v>
      </c>
      <c r="B25" s="132" t="s">
        <v>168</v>
      </c>
      <c r="C25" s="153" t="s">
        <v>424</v>
      </c>
      <c r="D25" s="206">
        <v>1</v>
      </c>
      <c r="E25" s="207"/>
      <c r="F25" s="208">
        <v>1</v>
      </c>
      <c r="G25" s="222">
        <v>0.5</v>
      </c>
      <c r="H25" s="223" t="s">
        <v>405</v>
      </c>
      <c r="I25" s="204" t="s">
        <v>328</v>
      </c>
      <c r="J25" s="121">
        <v>1</v>
      </c>
      <c r="K25" s="121">
        <v>0.5</v>
      </c>
      <c r="L25" s="121">
        <v>0</v>
      </c>
    </row>
    <row r="26" spans="1:13" ht="29" x14ac:dyDescent="0.35">
      <c r="A26" s="134" t="s">
        <v>263</v>
      </c>
      <c r="B26" s="132" t="s">
        <v>256</v>
      </c>
      <c r="C26" s="153" t="s">
        <v>424</v>
      </c>
      <c r="D26" s="203">
        <v>1</v>
      </c>
      <c r="E26" s="209"/>
      <c r="F26" s="205" t="s">
        <v>315</v>
      </c>
      <c r="G26" s="224" t="s">
        <v>405</v>
      </c>
      <c r="H26" s="224" t="s">
        <v>405</v>
      </c>
      <c r="I26" s="204" t="s">
        <v>79</v>
      </c>
      <c r="J26" s="121">
        <v>1</v>
      </c>
      <c r="K26" s="121">
        <v>0.5</v>
      </c>
      <c r="L26" s="121">
        <v>0</v>
      </c>
    </row>
    <row r="27" spans="1:13" ht="43.5" x14ac:dyDescent="0.35">
      <c r="A27" s="149" t="s">
        <v>265</v>
      </c>
      <c r="B27" s="150" t="s">
        <v>303</v>
      </c>
      <c r="C27" s="153" t="s">
        <v>424</v>
      </c>
      <c r="D27" s="150">
        <v>2</v>
      </c>
      <c r="E27" s="150"/>
      <c r="F27" s="150" t="s">
        <v>286</v>
      </c>
      <c r="G27" s="225" t="s">
        <v>304</v>
      </c>
      <c r="H27" s="225" t="s">
        <v>435</v>
      </c>
      <c r="I27" s="152" t="s">
        <v>287</v>
      </c>
      <c r="J27" s="122">
        <v>2</v>
      </c>
      <c r="K27" s="122">
        <v>1</v>
      </c>
      <c r="L27" s="122">
        <v>0</v>
      </c>
    </row>
    <row r="28" spans="1:13" x14ac:dyDescent="0.35">
      <c r="A28" s="150" t="s">
        <v>266</v>
      </c>
      <c r="B28" s="150" t="s">
        <v>260</v>
      </c>
      <c r="C28" s="153" t="s">
        <v>424</v>
      </c>
      <c r="D28" s="150">
        <v>4</v>
      </c>
      <c r="E28" s="150"/>
      <c r="F28" s="150" t="s">
        <v>4</v>
      </c>
      <c r="G28" s="150"/>
      <c r="H28" s="150"/>
      <c r="I28" s="151" t="s">
        <v>288</v>
      </c>
      <c r="J28" s="122">
        <v>4</v>
      </c>
      <c r="K28" s="122">
        <v>0</v>
      </c>
      <c r="L28" s="122">
        <v>0</v>
      </c>
    </row>
    <row r="29" spans="1:13" ht="29.15" customHeight="1" x14ac:dyDescent="0.35">
      <c r="A29" s="150" t="s">
        <v>266</v>
      </c>
      <c r="B29" s="151" t="s">
        <v>259</v>
      </c>
      <c r="C29" s="153" t="s">
        <v>424</v>
      </c>
      <c r="D29" s="150">
        <v>4</v>
      </c>
      <c r="E29" s="150"/>
      <c r="F29" s="151" t="s">
        <v>289</v>
      </c>
      <c r="G29" s="150">
        <f>25%</f>
        <v>0.25</v>
      </c>
      <c r="H29" s="150" t="s">
        <v>237</v>
      </c>
      <c r="I29" s="151" t="s">
        <v>290</v>
      </c>
      <c r="J29" s="121">
        <v>4</v>
      </c>
      <c r="K29" s="121">
        <v>3</v>
      </c>
      <c r="L29" s="121">
        <v>0</v>
      </c>
    </row>
    <row r="31" spans="1:13" x14ac:dyDescent="0.35">
      <c r="C31" s="71" t="s">
        <v>167</v>
      </c>
      <c r="D31" s="71">
        <f>SUM(Table27[Max Points Possible])</f>
        <v>115</v>
      </c>
    </row>
    <row r="34" spans="1:1" x14ac:dyDescent="0.35">
      <c r="A34" s="124" t="s">
        <v>300</v>
      </c>
    </row>
  </sheetData>
  <hyperlinks>
    <hyperlink ref="G8" r:id="rId1" display="10@&gt;=50%"/>
  </hyperlinks>
  <pageMargins left="0.7" right="0.7" top="0.75" bottom="0.75" header="0.3" footer="0.3"/>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13" workbookViewId="0">
      <selection activeCell="A30" sqref="A30"/>
    </sheetView>
  </sheetViews>
  <sheetFormatPr defaultRowHeight="14.5" x14ac:dyDescent="0.35"/>
  <cols>
    <col min="1" max="1" width="26.26953125" bestFit="1" customWidth="1"/>
    <col min="2" max="2" width="46.81640625" customWidth="1"/>
    <col min="3" max="3" width="7.81640625" style="1" customWidth="1"/>
    <col min="4" max="4" width="9.7265625" style="1" customWidth="1"/>
    <col min="5" max="5" width="8.54296875" customWidth="1"/>
    <col min="6" max="6" width="11.81640625" customWidth="1"/>
    <col min="7" max="7" width="13.453125" customWidth="1"/>
    <col min="8" max="9" width="35.453125" customWidth="1"/>
    <col min="10" max="10" width="173.54296875" bestFit="1" customWidth="1"/>
  </cols>
  <sheetData>
    <row r="1" spans="1:11" ht="72.5" x14ac:dyDescent="0.35">
      <c r="A1" t="s">
        <v>1</v>
      </c>
      <c r="B1" t="s">
        <v>2</v>
      </c>
      <c r="C1" s="43" t="s">
        <v>278</v>
      </c>
      <c r="D1" s="43" t="s">
        <v>273</v>
      </c>
      <c r="E1" s="43" t="s">
        <v>298</v>
      </c>
      <c r="F1" s="43" t="s">
        <v>232</v>
      </c>
      <c r="G1" s="43" t="s">
        <v>233</v>
      </c>
      <c r="H1" t="s">
        <v>253</v>
      </c>
      <c r="I1" s="43" t="s">
        <v>234</v>
      </c>
      <c r="J1" s="43" t="s">
        <v>235</v>
      </c>
      <c r="K1" s="43" t="s">
        <v>236</v>
      </c>
    </row>
    <row r="2" spans="1:11" x14ac:dyDescent="0.35">
      <c r="A2" t="s">
        <v>5</v>
      </c>
      <c r="B2" t="s">
        <v>6</v>
      </c>
      <c r="C2" s="1" t="s">
        <v>44</v>
      </c>
      <c r="D2" s="1">
        <v>0</v>
      </c>
      <c r="F2" t="s">
        <v>4</v>
      </c>
      <c r="H2" t="s">
        <v>60</v>
      </c>
    </row>
    <row r="3" spans="1:11" x14ac:dyDescent="0.35">
      <c r="A3" s="4" t="s">
        <v>5</v>
      </c>
      <c r="B3" s="4" t="s">
        <v>7</v>
      </c>
      <c r="C3" s="5" t="s">
        <v>44</v>
      </c>
      <c r="D3" s="5">
        <v>0</v>
      </c>
      <c r="E3" s="4"/>
      <c r="F3" s="4" t="s">
        <v>4</v>
      </c>
      <c r="G3" s="4"/>
      <c r="H3" s="4" t="s">
        <v>59</v>
      </c>
      <c r="I3" s="4"/>
    </row>
    <row r="4" spans="1:11" x14ac:dyDescent="0.35">
      <c r="A4" t="s">
        <v>5</v>
      </c>
      <c r="B4" t="s">
        <v>61</v>
      </c>
      <c r="C4" s="1" t="s">
        <v>44</v>
      </c>
      <c r="D4" s="1">
        <v>0</v>
      </c>
      <c r="F4" t="s">
        <v>4</v>
      </c>
      <c r="H4" t="s">
        <v>62</v>
      </c>
    </row>
    <row r="5" spans="1:11" x14ac:dyDescent="0.35">
      <c r="A5" s="3" t="s">
        <v>27</v>
      </c>
      <c r="B5" s="3" t="s">
        <v>9</v>
      </c>
      <c r="C5" s="6" t="s">
        <v>44</v>
      </c>
      <c r="D5" s="6">
        <v>5</v>
      </c>
      <c r="E5" s="3"/>
      <c r="F5" s="3" t="s">
        <v>87</v>
      </c>
      <c r="G5" s="3" t="s">
        <v>86</v>
      </c>
      <c r="H5" s="3" t="s">
        <v>166</v>
      </c>
    </row>
    <row r="6" spans="1:11" x14ac:dyDescent="0.35">
      <c r="A6" t="s">
        <v>5</v>
      </c>
      <c r="B6" t="s">
        <v>10</v>
      </c>
      <c r="C6" s="1" t="s">
        <v>44</v>
      </c>
      <c r="D6" s="1">
        <v>0</v>
      </c>
      <c r="F6" t="s">
        <v>4</v>
      </c>
      <c r="H6" t="s">
        <v>63</v>
      </c>
    </row>
    <row r="7" spans="1:11" x14ac:dyDescent="0.35">
      <c r="A7" s="4" t="s">
        <v>5</v>
      </c>
      <c r="B7" s="4" t="s">
        <v>11</v>
      </c>
      <c r="C7" s="5" t="s">
        <v>44</v>
      </c>
      <c r="D7" s="5">
        <v>0</v>
      </c>
      <c r="E7" s="4"/>
      <c r="F7" s="4" t="s">
        <v>4</v>
      </c>
      <c r="G7" s="4"/>
      <c r="H7" s="4" t="s">
        <v>64</v>
      </c>
    </row>
    <row r="8" spans="1:11" x14ac:dyDescent="0.35">
      <c r="A8" s="3" t="s">
        <v>12</v>
      </c>
      <c r="B8" s="3" t="s">
        <v>13</v>
      </c>
      <c r="C8" s="6" t="s">
        <v>44</v>
      </c>
      <c r="D8" s="6">
        <v>25</v>
      </c>
      <c r="E8" s="3"/>
      <c r="F8" s="3" t="s">
        <v>45</v>
      </c>
      <c r="G8" s="3"/>
      <c r="H8" s="3" t="s">
        <v>14</v>
      </c>
    </row>
    <row r="9" spans="1:11" x14ac:dyDescent="0.35">
      <c r="A9" s="3" t="s">
        <v>15</v>
      </c>
      <c r="B9" s="3" t="s">
        <v>42</v>
      </c>
      <c r="C9" s="6" t="s">
        <v>44</v>
      </c>
      <c r="D9" s="6">
        <v>5</v>
      </c>
      <c r="E9" s="3"/>
      <c r="F9" s="3" t="s">
        <v>46</v>
      </c>
      <c r="G9" s="3"/>
      <c r="H9" s="3" t="s">
        <v>43</v>
      </c>
    </row>
    <row r="10" spans="1:11" x14ac:dyDescent="0.35">
      <c r="A10" s="3" t="s">
        <v>16</v>
      </c>
      <c r="B10" s="3" t="s">
        <v>17</v>
      </c>
      <c r="C10" s="6" t="s">
        <v>44</v>
      </c>
      <c r="D10" s="6">
        <v>2</v>
      </c>
      <c r="E10" s="3"/>
      <c r="F10" s="3" t="s">
        <v>18</v>
      </c>
      <c r="G10" s="3"/>
      <c r="H10" s="3" t="s">
        <v>19</v>
      </c>
    </row>
    <row r="11" spans="1:11" x14ac:dyDescent="0.35">
      <c r="A11" s="3" t="s">
        <v>16</v>
      </c>
      <c r="B11" s="3" t="s">
        <v>20</v>
      </c>
      <c r="C11" s="6" t="s">
        <v>44</v>
      </c>
      <c r="D11" s="6">
        <v>2</v>
      </c>
      <c r="E11" s="3"/>
      <c r="F11" s="3" t="s">
        <v>18</v>
      </c>
      <c r="G11" s="3"/>
      <c r="H11" s="3" t="s">
        <v>21</v>
      </c>
    </row>
    <row r="12" spans="1:11" x14ac:dyDescent="0.35">
      <c r="A12" s="3" t="s">
        <v>16</v>
      </c>
      <c r="B12" s="3" t="s">
        <v>22</v>
      </c>
      <c r="C12" s="6" t="s">
        <v>44</v>
      </c>
      <c r="D12" s="6">
        <v>3</v>
      </c>
      <c r="E12" s="3"/>
      <c r="F12" s="3" t="s">
        <v>23</v>
      </c>
      <c r="G12" s="3"/>
      <c r="H12" s="3" t="s">
        <v>24</v>
      </c>
    </row>
    <row r="13" spans="1:11" x14ac:dyDescent="0.35">
      <c r="A13" s="3" t="s">
        <v>16</v>
      </c>
      <c r="B13" s="3" t="s">
        <v>25</v>
      </c>
      <c r="C13" s="6" t="s">
        <v>44</v>
      </c>
      <c r="D13" s="6">
        <v>3</v>
      </c>
      <c r="E13" s="3"/>
      <c r="F13" s="3" t="s">
        <v>23</v>
      </c>
      <c r="G13" s="3"/>
      <c r="H13" s="3" t="s">
        <v>26</v>
      </c>
    </row>
    <row r="14" spans="1:11" x14ac:dyDescent="0.35">
      <c r="A14" s="3" t="s">
        <v>27</v>
      </c>
      <c r="B14" s="3" t="s">
        <v>11</v>
      </c>
      <c r="C14" s="6" t="s">
        <v>44</v>
      </c>
      <c r="D14" s="6">
        <v>5</v>
      </c>
      <c r="E14" s="3"/>
      <c r="F14" s="3" t="s">
        <v>4</v>
      </c>
      <c r="G14" s="3"/>
      <c r="H14" s="3" t="s">
        <v>56</v>
      </c>
    </row>
    <row r="15" spans="1:11" x14ac:dyDescent="0.35">
      <c r="A15" s="3" t="s">
        <v>27</v>
      </c>
      <c r="B15" s="3" t="s">
        <v>29</v>
      </c>
      <c r="C15" s="6" t="s">
        <v>44</v>
      </c>
      <c r="D15" s="6">
        <v>12</v>
      </c>
      <c r="E15" s="3"/>
      <c r="F15" s="3" t="s">
        <v>66</v>
      </c>
      <c r="G15" s="3"/>
      <c r="H15" s="3" t="s">
        <v>65</v>
      </c>
    </row>
    <row r="16" spans="1:11" x14ac:dyDescent="0.35">
      <c r="A16" s="3" t="s">
        <v>30</v>
      </c>
      <c r="B16" s="3" t="s">
        <v>57</v>
      </c>
      <c r="C16" s="6" t="s">
        <v>44</v>
      </c>
      <c r="D16" s="6">
        <v>15</v>
      </c>
      <c r="E16" s="3"/>
      <c r="F16" s="3" t="s">
        <v>31</v>
      </c>
      <c r="G16" s="3"/>
      <c r="H16" s="3" t="s">
        <v>58</v>
      </c>
    </row>
    <row r="17" spans="1:8" x14ac:dyDescent="0.35">
      <c r="A17" s="3" t="s">
        <v>32</v>
      </c>
      <c r="B17" s="3" t="s">
        <v>33</v>
      </c>
      <c r="C17" s="6" t="s">
        <v>44</v>
      </c>
      <c r="D17" s="6">
        <v>5</v>
      </c>
      <c r="E17" s="3"/>
      <c r="F17" s="3" t="s">
        <v>47</v>
      </c>
      <c r="G17" s="3"/>
      <c r="H17" s="3" t="s">
        <v>34</v>
      </c>
    </row>
    <row r="18" spans="1:8" x14ac:dyDescent="0.35">
      <c r="A18" s="3" t="s">
        <v>32</v>
      </c>
      <c r="B18" s="3" t="s">
        <v>35</v>
      </c>
      <c r="C18" s="6" t="s">
        <v>44</v>
      </c>
      <c r="D18" s="6">
        <v>5</v>
      </c>
      <c r="E18" s="3"/>
      <c r="F18" s="3" t="s">
        <v>28</v>
      </c>
      <c r="G18" s="3"/>
      <c r="H18" s="3" t="s">
        <v>37</v>
      </c>
    </row>
    <row r="19" spans="1:8" x14ac:dyDescent="0.35">
      <c r="A19" s="3" t="s">
        <v>32</v>
      </c>
      <c r="B19" s="3" t="s">
        <v>38</v>
      </c>
      <c r="C19" s="6" t="s">
        <v>44</v>
      </c>
      <c r="D19" s="6">
        <v>5</v>
      </c>
      <c r="E19" s="3"/>
      <c r="F19" s="3" t="s">
        <v>91</v>
      </c>
      <c r="G19" s="3"/>
      <c r="H19" s="3" t="s">
        <v>39</v>
      </c>
    </row>
    <row r="20" spans="1:8" x14ac:dyDescent="0.35">
      <c r="A20" s="3" t="s">
        <v>49</v>
      </c>
      <c r="B20" s="3" t="s">
        <v>52</v>
      </c>
      <c r="C20" s="6" t="s">
        <v>44</v>
      </c>
      <c r="D20" s="6">
        <v>1</v>
      </c>
      <c r="E20" s="3"/>
      <c r="F20" s="13" t="s">
        <v>83</v>
      </c>
      <c r="G20" s="3"/>
      <c r="H20" s="3" t="s">
        <v>84</v>
      </c>
    </row>
    <row r="21" spans="1:8" x14ac:dyDescent="0.35">
      <c r="A21" s="3" t="s">
        <v>50</v>
      </c>
      <c r="B21" s="3" t="s">
        <v>53</v>
      </c>
      <c r="C21" s="6" t="s">
        <v>44</v>
      </c>
      <c r="D21" s="6">
        <v>1</v>
      </c>
      <c r="E21" s="3"/>
      <c r="F21" s="13" t="s">
        <v>82</v>
      </c>
      <c r="G21" s="3"/>
      <c r="H21" s="3" t="s">
        <v>78</v>
      </c>
    </row>
    <row r="22" spans="1:8" x14ac:dyDescent="0.35">
      <c r="A22" s="3" t="s">
        <v>51</v>
      </c>
      <c r="B22" s="3" t="s">
        <v>54</v>
      </c>
      <c r="C22" s="6" t="s">
        <v>44</v>
      </c>
      <c r="D22" s="6">
        <v>1</v>
      </c>
      <c r="E22" s="3"/>
      <c r="F22" s="13" t="s">
        <v>82</v>
      </c>
      <c r="G22" s="3"/>
      <c r="H22" s="3" t="s">
        <v>79</v>
      </c>
    </row>
    <row r="23" spans="1:8" x14ac:dyDescent="0.35">
      <c r="A23" s="2" t="s">
        <v>90</v>
      </c>
      <c r="B23" s="2" t="s">
        <v>67</v>
      </c>
      <c r="C23" s="16" t="s">
        <v>44</v>
      </c>
      <c r="D23" s="16">
        <v>2</v>
      </c>
      <c r="E23" s="2"/>
      <c r="F23" s="14" t="s">
        <v>92</v>
      </c>
      <c r="G23" s="2"/>
      <c r="H23" s="2" t="s">
        <v>70</v>
      </c>
    </row>
    <row r="24" spans="1:8" ht="29" x14ac:dyDescent="0.35">
      <c r="A24" s="73" t="s">
        <v>172</v>
      </c>
      <c r="B24" s="10" t="s">
        <v>72</v>
      </c>
      <c r="C24" s="17" t="s">
        <v>40</v>
      </c>
      <c r="D24" s="17">
        <v>2</v>
      </c>
      <c r="E24" s="10"/>
      <c r="F24" s="10" t="s">
        <v>73</v>
      </c>
      <c r="G24" s="74" t="s">
        <v>55</v>
      </c>
      <c r="H24" s="11" t="s">
        <v>77</v>
      </c>
    </row>
    <row r="25" spans="1:8" ht="29" x14ac:dyDescent="0.35">
      <c r="A25" s="7" t="s">
        <v>88</v>
      </c>
      <c r="B25" s="7" t="s">
        <v>75</v>
      </c>
      <c r="C25" s="15" t="s">
        <v>74</v>
      </c>
      <c r="D25" s="15">
        <v>4</v>
      </c>
      <c r="E25" s="7"/>
      <c r="F25" s="7" t="s">
        <v>80</v>
      </c>
      <c r="G25" s="7"/>
      <c r="H25" s="12" t="s">
        <v>76</v>
      </c>
    </row>
    <row r="26" spans="1:8" x14ac:dyDescent="0.35">
      <c r="B26" t="s">
        <v>55</v>
      </c>
    </row>
    <row r="27" spans="1:8" x14ac:dyDescent="0.35">
      <c r="C27" s="1" t="s">
        <v>55</v>
      </c>
      <c r="D27" s="1" t="s">
        <v>55</v>
      </c>
    </row>
    <row r="30" spans="1:8" x14ac:dyDescent="0.35">
      <c r="A30" t="s">
        <v>301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9:P50"/>
  <sheetViews>
    <sheetView topLeftCell="A28" zoomScale="113" workbookViewId="0">
      <selection activeCell="P42" sqref="P42"/>
    </sheetView>
  </sheetViews>
  <sheetFormatPr defaultRowHeight="14.5" x14ac:dyDescent="0.35"/>
  <cols>
    <col min="16" max="16" width="7.81640625" customWidth="1"/>
  </cols>
  <sheetData>
    <row r="39" spans="1:16" ht="15" thickBot="1" x14ac:dyDescent="0.4"/>
    <row r="40" spans="1:16" ht="15" thickBot="1" x14ac:dyDescent="0.4">
      <c r="A40" s="299" t="s">
        <v>182</v>
      </c>
      <c r="B40" s="300"/>
      <c r="C40" s="300"/>
      <c r="D40" s="300"/>
      <c r="E40" s="300"/>
      <c r="F40" s="300"/>
      <c r="G40" s="300"/>
      <c r="H40" s="300"/>
      <c r="I40" s="300"/>
      <c r="J40" s="300"/>
      <c r="K40" s="300"/>
      <c r="L40" s="300"/>
      <c r="M40" s="300"/>
      <c r="N40" s="82"/>
      <c r="O40" s="76" t="s">
        <v>178</v>
      </c>
      <c r="P40" s="83">
        <v>15</v>
      </c>
    </row>
    <row r="41" spans="1:16" s="79" customFormat="1" ht="15" thickBot="1" x14ac:dyDescent="0.4">
      <c r="A41" s="77"/>
      <c r="B41" s="78"/>
      <c r="C41" s="78"/>
      <c r="D41" s="78"/>
      <c r="E41" s="78"/>
      <c r="F41" s="78"/>
      <c r="G41" s="78"/>
      <c r="H41" s="78"/>
      <c r="I41" s="78"/>
      <c r="J41" s="78"/>
      <c r="K41" s="78"/>
      <c r="L41" s="78"/>
      <c r="M41" s="78"/>
      <c r="N41" s="78"/>
      <c r="O41" s="80"/>
      <c r="P41" s="81"/>
    </row>
    <row r="42" spans="1:16" ht="15" thickBot="1" x14ac:dyDescent="0.4">
      <c r="A42" s="296" t="s">
        <v>174</v>
      </c>
      <c r="B42" s="297"/>
      <c r="C42" s="297"/>
      <c r="D42" s="297"/>
      <c r="E42" s="297"/>
      <c r="F42" s="297"/>
      <c r="G42" s="297"/>
      <c r="H42" s="297"/>
      <c r="I42" s="297"/>
      <c r="J42" s="297"/>
      <c r="K42" s="297"/>
      <c r="L42" s="297"/>
      <c r="M42" s="297"/>
      <c r="N42" s="298"/>
    </row>
    <row r="43" spans="1:16" ht="15" thickBot="1" x14ac:dyDescent="0.4">
      <c r="A43" t="s">
        <v>175</v>
      </c>
      <c r="N43" s="75"/>
      <c r="O43" t="s">
        <v>178</v>
      </c>
      <c r="P43">
        <v>5</v>
      </c>
    </row>
    <row r="44" spans="1:16" ht="15" thickBot="1" x14ac:dyDescent="0.4"/>
    <row r="45" spans="1:16" ht="15" thickBot="1" x14ac:dyDescent="0.4">
      <c r="A45" t="s">
        <v>176</v>
      </c>
      <c r="N45" s="75"/>
      <c r="O45" t="s">
        <v>178</v>
      </c>
      <c r="P45">
        <v>3</v>
      </c>
    </row>
    <row r="46" spans="1:16" ht="15" thickBot="1" x14ac:dyDescent="0.4">
      <c r="A46" t="s">
        <v>181</v>
      </c>
      <c r="N46" s="75"/>
      <c r="O46" t="s">
        <v>178</v>
      </c>
      <c r="P46">
        <v>7</v>
      </c>
    </row>
    <row r="47" spans="1:16" ht="15" thickBot="1" x14ac:dyDescent="0.4">
      <c r="A47" t="s">
        <v>177</v>
      </c>
      <c r="N47" s="75"/>
      <c r="O47" t="s">
        <v>178</v>
      </c>
      <c r="P47">
        <v>5</v>
      </c>
    </row>
    <row r="48" spans="1:16" ht="15" thickBot="1" x14ac:dyDescent="0.4">
      <c r="A48" t="s">
        <v>180</v>
      </c>
      <c r="N48" s="75"/>
      <c r="O48" t="s">
        <v>178</v>
      </c>
      <c r="P48">
        <v>5</v>
      </c>
    </row>
    <row r="49" spans="1:16" ht="15" thickBot="1" x14ac:dyDescent="0.4"/>
    <row r="50" spans="1:16" ht="15" thickBot="1" x14ac:dyDescent="0.4">
      <c r="A50" s="301" t="s">
        <v>179</v>
      </c>
      <c r="B50" s="302"/>
      <c r="C50" s="302"/>
      <c r="D50" s="302"/>
      <c r="E50" s="302"/>
      <c r="F50" s="302"/>
      <c r="G50" s="302"/>
      <c r="H50" s="302"/>
      <c r="I50" s="302"/>
      <c r="J50" s="302"/>
      <c r="K50" s="302"/>
      <c r="L50" s="302"/>
      <c r="M50" s="302"/>
      <c r="N50" s="84"/>
      <c r="O50" t="s">
        <v>178</v>
      </c>
      <c r="P50" s="85">
        <v>25</v>
      </c>
    </row>
  </sheetData>
  <mergeCells count="3">
    <mergeCell ref="A42:N42"/>
    <mergeCell ref="A40:M40"/>
    <mergeCell ref="A50:M50"/>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7169" r:id="rId4">
          <objectPr defaultSize="0" autoPict="0" r:id="rId5">
            <anchor moveWithCells="1">
              <from>
                <xdr:col>0</xdr:col>
                <xdr:colOff>120650</xdr:colOff>
                <xdr:row>0</xdr:row>
                <xdr:rowOff>0</xdr:rowOff>
              </from>
              <to>
                <xdr:col>15</xdr:col>
                <xdr:colOff>533400</xdr:colOff>
                <xdr:row>38</xdr:row>
                <xdr:rowOff>165100</xdr:rowOff>
              </to>
            </anchor>
          </objectPr>
        </oleObject>
      </mc:Choice>
      <mc:Fallback>
        <oleObject progId="Word.Document.12" shapeId="716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Ranking Protocols and Appeals</vt:lpstr>
      <vt:lpstr>FY21 New Project Rating</vt:lpstr>
      <vt:lpstr>FY21 New Project Thresholds</vt:lpstr>
      <vt:lpstr>FY21 Scoring PSH Renewal</vt:lpstr>
      <vt:lpstr>FY21 Scoring-RRH Renewal </vt:lpstr>
      <vt:lpstr>FY21 Scoring-RRH DV Renew</vt:lpstr>
      <vt:lpstr>FY21 Scoring-JOINT Renewals</vt:lpstr>
      <vt:lpstr>FY-21 DRAFT Scoring TH Renewal </vt:lpstr>
      <vt:lpstr>HUD 2021 new</vt:lpstr>
      <vt:lpstr>FY21 Scoring-JOINT-DV Renewal</vt:lpstr>
      <vt:lpstr>FY21YHDP</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Leslie</dc:creator>
  <cp:lastModifiedBy>Pat Leslie</cp:lastModifiedBy>
  <cp:lastPrinted>2019-11-14T16:36:13Z</cp:lastPrinted>
  <dcterms:created xsi:type="dcterms:W3CDTF">2019-07-25T19:17:03Z</dcterms:created>
  <dcterms:modified xsi:type="dcterms:W3CDTF">2021-09-16T22:36:40Z</dcterms:modified>
</cp:coreProperties>
</file>