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ler\Downloads\"/>
    </mc:Choice>
  </mc:AlternateContent>
  <xr:revisionPtr revIDLastSave="0" documentId="13_ncr:1_{4BC96874-3D37-4BC8-8B24-96E7FBAB940E}" xr6:coauthVersionLast="46" xr6:coauthVersionMax="46" xr10:uidLastSave="{00000000-0000-0000-0000-000000000000}"/>
  <bookViews>
    <workbookView xWindow="-120" yWindow="-120" windowWidth="29040" windowHeight="15840" xr2:uid="{BA9218B5-1C4B-4C1D-A55A-9E4E72E6D624}"/>
  </bookViews>
  <sheets>
    <sheet name="Single Adults" sheetId="2" r:id="rId1"/>
    <sheet name="Families" sheetId="1" r:id="rId2"/>
    <sheet name="TA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5" i="1"/>
  <c r="E17" i="2"/>
  <c r="E18" i="3" l="1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9" i="3" l="1"/>
  <c r="E16" i="2" l="1"/>
  <c r="E15" i="2"/>
  <c r="E14" i="2"/>
  <c r="E13" i="2"/>
  <c r="E12" i="2"/>
  <c r="E11" i="2"/>
  <c r="E10" i="2"/>
  <c r="E9" i="2"/>
  <c r="E8" i="2"/>
  <c r="E7" i="2"/>
  <c r="E6" i="2"/>
  <c r="E4" i="2"/>
  <c r="E18" i="2" l="1"/>
  <c r="E17" i="1"/>
  <c r="E6" i="1"/>
  <c r="E4" i="1"/>
  <c r="E16" i="1"/>
  <c r="E11" i="1"/>
  <c r="E12" i="1"/>
  <c r="E13" i="1"/>
  <c r="E14" i="1"/>
  <c r="E15" i="1"/>
  <c r="E10" i="1"/>
  <c r="E8" i="1"/>
  <c r="E9" i="1"/>
  <c r="E7" i="1"/>
  <c r="E18" i="1" l="1"/>
</calcChain>
</file>

<file path=xl/sharedStrings.xml><?xml version="1.0" encoding="utf-8"?>
<sst xmlns="http://schemas.openxmlformats.org/spreadsheetml/2006/main" count="238" uniqueCount="90">
  <si>
    <t>Chronic Homeless Status</t>
  </si>
  <si>
    <t>Length of Time Homeless</t>
  </si>
  <si>
    <t>Living Situation/Actively Fleeing</t>
  </si>
  <si>
    <t>Sub-population</t>
  </si>
  <si>
    <t>Most Needs</t>
  </si>
  <si>
    <t>TAY / Senior Age</t>
  </si>
  <si>
    <t>Families with children under 4 years old</t>
  </si>
  <si>
    <t>Families with children over 4 years old</t>
  </si>
  <si>
    <t>Mental health</t>
  </si>
  <si>
    <t>Developmental health</t>
  </si>
  <si>
    <t>Substance use</t>
  </si>
  <si>
    <t>Physical Disability</t>
  </si>
  <si>
    <t>Chronic Health Condition</t>
  </si>
  <si>
    <t>HIV/AIDS</t>
  </si>
  <si>
    <t>Medical Needs</t>
  </si>
  <si>
    <t></t>
  </si>
  <si>
    <t>Linked cells</t>
  </si>
  <si>
    <t>PRIORITY</t>
  </si>
  <si>
    <t>FACTORS</t>
  </si>
  <si>
    <t>POINTS</t>
  </si>
  <si>
    <t>Common Assessment Tool (VI-SPDAT Score)</t>
  </si>
  <si>
    <t>TOTAL POINTS</t>
  </si>
  <si>
    <t>N/A</t>
  </si>
  <si>
    <t>No HSD/GED</t>
  </si>
  <si>
    <t>Veterans</t>
  </si>
  <si>
    <t>Justice involved</t>
  </si>
  <si>
    <t>Child Welfare Services</t>
  </si>
  <si>
    <t>Disconnected Youth</t>
  </si>
  <si>
    <t>Actively Fleeing DV/Human Trafficking</t>
  </si>
  <si>
    <t>Promise Zone</t>
  </si>
  <si>
    <t>Gender Identity/Sexual Orientation</t>
  </si>
  <si>
    <t>Place not meant for human habitation</t>
  </si>
  <si>
    <t>Pregnant and or parenting</t>
  </si>
  <si>
    <t xml:space="preserve">Developmental Disabililty </t>
  </si>
  <si>
    <t>Based on Client's response in Triage Tool</t>
  </si>
  <si>
    <t>UDE Client profile</t>
  </si>
  <si>
    <t>Based on Client's response in Triage Tool - If client answered no to: Is anyone, such as friends, family, or other supportive people in San Diego, helping you in your current
living situation?</t>
  </si>
  <si>
    <t>If the client answered the "Domestic Violence Victim/Survivor (HUD UDE)" question as "Yes"
AND
If the client answered the "Are you currently fleeing" question as "Yes"</t>
  </si>
  <si>
    <t>Based on Client's response in Triage Tool - If client answered yes to: "Is your housing instability the result of the conflicts around gender indentity and sexual orientation?"</t>
  </si>
  <si>
    <t>If the client answered the "Developmental Disability (HUD UDE)" question as "Yes"</t>
  </si>
  <si>
    <t>If the client answered the "Substance Abuse Problem (HUD UDE)" question as one of the following:
- Alcohol Abuse
- Drug Abuse
- Both Alcohol and Drug Abuse</t>
  </si>
  <si>
    <t>If the client answered the "Physical Disability (HUD UDE)" question as "Yes"</t>
  </si>
  <si>
    <t>If the client answered the "Chronic Health Condition (HUD UDE)" question as "Yes"</t>
  </si>
  <si>
    <t>Emergency shelter</t>
  </si>
  <si>
    <t>Safe haven</t>
  </si>
  <si>
    <t>Other/Institutionalization</t>
  </si>
  <si>
    <t>Transitional Housing</t>
  </si>
  <si>
    <t>If client's "Adult Age (Profile)" is NOT between 25 and 54, inclusive</t>
  </si>
  <si>
    <t>If the client answered the "Mental Health Problem (HUD UDE)" question as "Yes"</t>
  </si>
  <si>
    <t>If the client answered the "HIV - AIDS (HUD UDE)" question as "Yes"</t>
  </si>
  <si>
    <t>If the client answered the "Do you have a medical condition that requires 3 medical appointments per month and/or medical equipment? (Assessment)" question as "Yes"</t>
  </si>
  <si>
    <t>PSH Range</t>
  </si>
  <si>
    <t>RRH Range</t>
  </si>
  <si>
    <t>No Housing Intervention Range</t>
  </si>
  <si>
    <t>Sub-Population</t>
  </si>
  <si>
    <t>Common Assessment Tool</t>
  </si>
  <si>
    <t>Priority</t>
  </si>
  <si>
    <t>Factors</t>
  </si>
  <si>
    <t>Data Elements</t>
  </si>
  <si>
    <t>DATA ELEMENTS</t>
  </si>
  <si>
    <t>Sub-Population/Most Needs</t>
  </si>
  <si>
    <t>Length of time homeless between Approximate Date Homelessness Started and Now</t>
  </si>
  <si>
    <t>If the client answered the "Veteran Status" question as "Yes"</t>
  </si>
  <si>
    <t xml:space="preserve">https://forms.gle/4SoFWkW6whJDsJSQ9 </t>
  </si>
  <si>
    <t>Google Form Direct Link:</t>
  </si>
  <si>
    <t xml:space="preserve">Please use this tool to calculate a Family Triage Tool composite score. This form is not intended to be saved or identify a client, but rather to compile a score for the purposes of submitting anonymous client information to the following google form for the DV CES process: https://forms.gle/4SoFWkW6whJDsJSQ9 </t>
  </si>
  <si>
    <t xml:space="preserve">Please use this tool to calculate a Single Adult Triage Tool composite score. This form is not intended to be saved or identify a client, but rather to compile a score for the purposes of submitting anonymous client information to the following google form for the DV CES process: https://forms.gle/4SoFWkW6whJDsJSQ9 </t>
  </si>
  <si>
    <t>RTFHSD Website</t>
  </si>
  <si>
    <t>www.rtfhsd.org</t>
  </si>
  <si>
    <t>If the Length of Time Homeless is 10 years or over</t>
  </si>
  <si>
    <t>If the Length of Time Homeless is 5 - 10 years</t>
  </si>
  <si>
    <t>If the Length of Time Homeless is 3 - 5 years</t>
  </si>
  <si>
    <t>If the Length of Time Homeless is 1 - 2 years</t>
  </si>
  <si>
    <t>If the Length of Time Homeless is Under 1 year</t>
  </si>
  <si>
    <t>If the client is chronically homeless</t>
  </si>
  <si>
    <t>Chronically homeless based on HUD Definition (disabled + 12 months continuously homeless or 4+ more times homeless over the past 3 years)</t>
  </si>
  <si>
    <t>Based on Client's positive response in Triage Tool to residing in any of the list promise zones</t>
  </si>
  <si>
    <t xml:space="preserve">Based on Client's response in the Triage Tool regarding </t>
  </si>
  <si>
    <t>Based on Client's response in Triage Tool related to being pregnant or parenting (TAY Triage Tool or Family Triage Tool respectively)</t>
  </si>
  <si>
    <t xml:space="preserve">Please use this tool to calculate a Transitional Age Youth composite score. A TAY composite score can be gathered from the TAY or Family Triage Tools. This form is not intended to be saved or identify a client, but rather to compile a score for the purposes of submitting anonymous client information to the following google form for the DV CES process: https://forms.gle/4SoFWkW6whJDsJSQ9 </t>
  </si>
  <si>
    <t>Place not meant for habitation</t>
  </si>
  <si>
    <t>If client answered the "Current Living Situation (CES entry)" question or has a current living situation of "Place not meant for habitation"</t>
  </si>
  <si>
    <t>If client is actively enrolled or staying in an emergency shelter</t>
  </si>
  <si>
    <t>If client is actively enrolled or staying in a safe haven</t>
  </si>
  <si>
    <t>If the client is actively enrolled or staying in a Transitional Housing project</t>
  </si>
  <si>
    <t xml:space="preserve">Youngest household member's age is less than 4 or client is pregnant </t>
  </si>
  <si>
    <t>If client's age is NOT between 25 and 54, inclusive</t>
  </si>
  <si>
    <t>If the client answered the "Current living situation (CES entry)" question as one of the following:
- Hospital
- Jail/Prison
- Long term Care Facility
- Nursing Home
- Psychiatric Hospital
- Substance Abuse
- Foster Care
AND
They have been there less than 90 days
AND
They were literally homeless right before entering</t>
  </si>
  <si>
    <t>A household member's age is between 4 and 17, inclusive</t>
  </si>
  <si>
    <t>Based on the VI-SPDAT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</si>
</sst>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sz val="10"/>
      <color theme="2" tint="-0.499984740745262"/>
      <name val="Wingdings 3"/>
      <family val="1"/>
      <charset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 tint="-0.499984740745262"/>
      </bottom>
      <diagonal/>
    </border>
    <border>
      <left style="thin">
        <color theme="2"/>
      </left>
      <right style="thin">
        <color theme="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/>
      </left>
      <right style="thin">
        <color theme="2"/>
      </right>
      <top style="thin">
        <color theme="2" tint="-0.499984740745262"/>
      </top>
      <bottom style="thin">
        <color theme="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medium">
        <color theme="2" tint="-0.499984740745262"/>
      </right>
      <top/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1" fillId="2" borderId="10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2" borderId="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3" fillId="3" borderId="9" xfId="0" applyFont="1" applyFill="1" applyBorder="1"/>
    <xf numFmtId="0" fontId="3" fillId="3" borderId="2" xfId="0" applyFont="1" applyFill="1" applyBorder="1"/>
    <xf numFmtId="0" fontId="4" fillId="3" borderId="8" xfId="0" applyFont="1" applyFill="1" applyBorder="1"/>
    <xf numFmtId="0" fontId="1" fillId="2" borderId="14" xfId="0" applyFont="1" applyFill="1" applyBorder="1" applyAlignment="1">
      <alignment vertical="center"/>
    </xf>
    <xf numFmtId="0" fontId="0" fillId="0" borderId="2" xfId="0" applyBorder="1"/>
    <xf numFmtId="0" fontId="3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3" xfId="0" applyFont="1" applyBorder="1"/>
    <xf numFmtId="0" fontId="0" fillId="0" borderId="2" xfId="0" applyFont="1" applyBorder="1"/>
    <xf numFmtId="0" fontId="0" fillId="0" borderId="11" xfId="0" applyFont="1" applyBorder="1"/>
    <xf numFmtId="0" fontId="0" fillId="0" borderId="12" xfId="0" applyFont="1" applyBorder="1"/>
    <xf numFmtId="0" fontId="5" fillId="5" borderId="16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9" xfId="0" applyBorder="1"/>
    <xf numFmtId="0" fontId="1" fillId="2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2" fontId="2" fillId="9" borderId="2" xfId="0" applyNumberFormat="1" applyFont="1" applyFill="1" applyBorder="1" applyAlignment="1">
      <alignment horizontal="left" vertical="center" wrapText="1"/>
    </xf>
    <xf numFmtId="0" fontId="0" fillId="9" borderId="9" xfId="0" applyFill="1" applyBorder="1"/>
    <xf numFmtId="0" fontId="0" fillId="9" borderId="2" xfId="0" applyFill="1" applyBorder="1"/>
    <xf numFmtId="0" fontId="0" fillId="3" borderId="2" xfId="0" applyFill="1" applyBorder="1"/>
    <xf numFmtId="0" fontId="0" fillId="10" borderId="4" xfId="0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5" fillId="10" borderId="12" xfId="0" applyFont="1" applyFill="1" applyBorder="1" applyAlignment="1"/>
    <xf numFmtId="0" fontId="0" fillId="10" borderId="0" xfId="0" applyFill="1"/>
    <xf numFmtId="0" fontId="2" fillId="9" borderId="11" xfId="0" applyFont="1" applyFill="1" applyBorder="1" applyAlignment="1">
      <alignment horizontal="left" vertical="center" wrapText="1"/>
    </xf>
    <xf numFmtId="0" fontId="0" fillId="9" borderId="11" xfId="0" applyFill="1" applyBorder="1"/>
    <xf numFmtId="0" fontId="3" fillId="3" borderId="9" xfId="0" applyFont="1" applyFill="1" applyBorder="1" applyAlignment="1"/>
    <xf numFmtId="0" fontId="5" fillId="3" borderId="8" xfId="0" applyFont="1" applyFill="1" applyBorder="1" applyAlignment="1"/>
    <xf numFmtId="0" fontId="3" fillId="3" borderId="1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2" xfId="0" applyFill="1" applyBorder="1"/>
    <xf numFmtId="0" fontId="5" fillId="7" borderId="12" xfId="0" applyFont="1" applyFill="1" applyBorder="1" applyAlignment="1"/>
    <xf numFmtId="0" fontId="5" fillId="7" borderId="13" xfId="0" applyFont="1" applyFill="1" applyBorder="1" applyAlignment="1"/>
    <xf numFmtId="0" fontId="0" fillId="7" borderId="11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0" fillId="9" borderId="0" xfId="0" applyFill="1"/>
    <xf numFmtId="0" fontId="5" fillId="5" borderId="8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2" fontId="2" fillId="6" borderId="2" xfId="0" applyNumberFormat="1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/>
    </xf>
    <xf numFmtId="0" fontId="4" fillId="3" borderId="2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" fillId="7" borderId="22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0" fontId="7" fillId="7" borderId="24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0" fillId="8" borderId="5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3" borderId="14" xfId="0" applyFont="1" applyFill="1" applyBorder="1"/>
    <xf numFmtId="0" fontId="0" fillId="0" borderId="4" xfId="0" applyBorder="1"/>
    <xf numFmtId="0" fontId="3" fillId="0" borderId="36" xfId="0" applyFont="1" applyBorder="1"/>
    <xf numFmtId="0" fontId="9" fillId="0" borderId="37" xfId="1" applyFont="1" applyBorder="1"/>
    <xf numFmtId="0" fontId="3" fillId="0" borderId="37" xfId="0" applyFont="1" applyBorder="1"/>
    <xf numFmtId="0" fontId="9" fillId="0" borderId="38" xfId="1" applyFont="1" applyBorder="1"/>
    <xf numFmtId="0" fontId="0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9" borderId="16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L$7" lockText="1" noThreeD="1"/>
</file>

<file path=xl/ctrlProps/ctrlProp10.xml><?xml version="1.0" encoding="utf-8"?>
<formControlPr xmlns="http://schemas.microsoft.com/office/spreadsheetml/2009/9/main" objectType="CheckBox" fmlaLink="$L$16" lockText="1" noThreeD="1"/>
</file>

<file path=xl/ctrlProps/ctrlProp11.xml><?xml version="1.0" encoding="utf-8"?>
<formControlPr xmlns="http://schemas.microsoft.com/office/spreadsheetml/2009/9/main" objectType="CheckBox" fmlaLink="$L$8" lockText="1" noThreeD="1"/>
</file>

<file path=xl/ctrlProps/ctrlProp12.xml><?xml version="1.0" encoding="utf-8"?>
<formControlPr xmlns="http://schemas.microsoft.com/office/spreadsheetml/2009/9/main" objectType="CheckBox" fmlaLink="$L$9" lockText="1" noThreeD="1"/>
</file>

<file path=xl/ctrlProps/ctrlProp13.xml><?xml version="1.0" encoding="utf-8"?>
<formControlPr xmlns="http://schemas.microsoft.com/office/spreadsheetml/2009/9/main" objectType="CheckBox" fmlaLink="$L$10" lockText="1" noThreeD="1"/>
</file>

<file path=xl/ctrlProps/ctrlProp14.xml><?xml version="1.0" encoding="utf-8"?>
<formControlPr xmlns="http://schemas.microsoft.com/office/spreadsheetml/2009/9/main" objectType="CheckBox" fmlaLink="$L$11" lockText="1" noThreeD="1"/>
</file>

<file path=xl/ctrlProps/ctrlProp15.xml><?xml version="1.0" encoding="utf-8"?>
<formControlPr xmlns="http://schemas.microsoft.com/office/spreadsheetml/2009/9/main" objectType="CheckBox" fmlaLink="$L$12" lockText="1" noThreeD="1"/>
</file>

<file path=xl/ctrlProps/ctrlProp16.xml><?xml version="1.0" encoding="utf-8"?>
<formControlPr xmlns="http://schemas.microsoft.com/office/spreadsheetml/2009/9/main" objectType="CheckBox" fmlaLink="$L$13" lockText="1" noThreeD="1"/>
</file>

<file path=xl/ctrlProps/ctrlProp17.xml><?xml version="1.0" encoding="utf-8"?>
<formControlPr xmlns="http://schemas.microsoft.com/office/spreadsheetml/2009/9/main" objectType="CheckBox" fmlaLink="$L$14" lockText="1" noThreeD="1"/>
</file>

<file path=xl/ctrlProps/ctrlProp18.xml><?xml version="1.0" encoding="utf-8"?>
<formControlPr xmlns="http://schemas.microsoft.com/office/spreadsheetml/2009/9/main" objectType="CheckBox" fmlaLink="$L$15" lockText="1" noThreeD="1"/>
</file>

<file path=xl/ctrlProps/ctrlProp19.xml><?xml version="1.0" encoding="utf-8"?>
<formControlPr xmlns="http://schemas.microsoft.com/office/spreadsheetml/2009/9/main" objectType="CheckBox" fmlaLink="$L$16" lockText="1" noThreeD="1"/>
</file>

<file path=xl/ctrlProps/ctrlProp2.xml><?xml version="1.0" encoding="utf-8"?>
<formControlPr xmlns="http://schemas.microsoft.com/office/spreadsheetml/2009/9/main" objectType="CheckBox" fmlaLink="$L$8" lockText="1" noThreeD="1"/>
</file>

<file path=xl/ctrlProps/ctrlProp20.xml><?xml version="1.0" encoding="utf-8"?>
<formControlPr xmlns="http://schemas.microsoft.com/office/spreadsheetml/2009/9/main" objectType="CheckBox" fmlaLink="$L$7" lockText="1" noThreeD="1"/>
</file>

<file path=xl/ctrlProps/ctrlProp21.xml><?xml version="1.0" encoding="utf-8"?>
<formControlPr xmlns="http://schemas.microsoft.com/office/spreadsheetml/2009/9/main" objectType="CheckBox" fmlaLink="$J$4" lockText="1" noThreeD="1"/>
</file>

<file path=xl/ctrlProps/ctrlProp22.xml><?xml version="1.0" encoding="utf-8"?>
<formControlPr xmlns="http://schemas.microsoft.com/office/spreadsheetml/2009/9/main" objectType="CheckBox" fmlaLink="$J$5" lockText="1" noThreeD="1"/>
</file>

<file path=xl/ctrlProps/ctrlProp23.xml><?xml version="1.0" encoding="utf-8"?>
<formControlPr xmlns="http://schemas.microsoft.com/office/spreadsheetml/2009/9/main" objectType="CheckBox" fmlaLink="$J$6" lockText="1" noThreeD="1"/>
</file>

<file path=xl/ctrlProps/ctrlProp24.xml><?xml version="1.0" encoding="utf-8"?>
<formControlPr xmlns="http://schemas.microsoft.com/office/spreadsheetml/2009/9/main" objectType="CheckBox" fmlaLink="$J$7" lockText="1" noThreeD="1"/>
</file>

<file path=xl/ctrlProps/ctrlProp25.xml><?xml version="1.0" encoding="utf-8"?>
<formControlPr xmlns="http://schemas.microsoft.com/office/spreadsheetml/2009/9/main" objectType="CheckBox" fmlaLink="$J$8" lockText="1" noThreeD="1"/>
</file>

<file path=xl/ctrlProps/ctrlProp26.xml><?xml version="1.0" encoding="utf-8"?>
<formControlPr xmlns="http://schemas.microsoft.com/office/spreadsheetml/2009/9/main" objectType="CheckBox" fmlaLink="$J$9" lockText="1" noThreeD="1"/>
</file>

<file path=xl/ctrlProps/ctrlProp27.xml><?xml version="1.0" encoding="utf-8"?>
<formControlPr xmlns="http://schemas.microsoft.com/office/spreadsheetml/2009/9/main" objectType="CheckBox" fmlaLink="$J$10" lockText="1" noThreeD="1"/>
</file>

<file path=xl/ctrlProps/ctrlProp28.xml><?xml version="1.0" encoding="utf-8"?>
<formControlPr xmlns="http://schemas.microsoft.com/office/spreadsheetml/2009/9/main" objectType="CheckBox" fmlaLink="$J$11" lockText="1" noThreeD="1"/>
</file>

<file path=xl/ctrlProps/ctrlProp29.xml><?xml version="1.0" encoding="utf-8"?>
<formControlPr xmlns="http://schemas.microsoft.com/office/spreadsheetml/2009/9/main" objectType="CheckBox" fmlaLink="$J$12" lockText="1" noThreeD="1"/>
</file>

<file path=xl/ctrlProps/ctrlProp3.xml><?xml version="1.0" encoding="utf-8"?>
<formControlPr xmlns="http://schemas.microsoft.com/office/spreadsheetml/2009/9/main" objectType="CheckBox" fmlaLink="$L$9" lockText="1" noThreeD="1"/>
</file>

<file path=xl/ctrlProps/ctrlProp30.xml><?xml version="1.0" encoding="utf-8"?>
<formControlPr xmlns="http://schemas.microsoft.com/office/spreadsheetml/2009/9/main" objectType="CheckBox" fmlaLink="$J$13" lockText="1" noThreeD="1"/>
</file>

<file path=xl/ctrlProps/ctrlProp31.xml><?xml version="1.0" encoding="utf-8"?>
<formControlPr xmlns="http://schemas.microsoft.com/office/spreadsheetml/2009/9/main" objectType="CheckBox" fmlaLink="$J$14" lockText="1" noThreeD="1"/>
</file>

<file path=xl/ctrlProps/ctrlProp32.xml><?xml version="1.0" encoding="utf-8"?>
<formControlPr xmlns="http://schemas.microsoft.com/office/spreadsheetml/2009/9/main" objectType="CheckBox" fmlaLink="$J$15" lockText="1" noThreeD="1"/>
</file>

<file path=xl/ctrlProps/ctrlProp33.xml><?xml version="1.0" encoding="utf-8"?>
<formControlPr xmlns="http://schemas.microsoft.com/office/spreadsheetml/2009/9/main" objectType="CheckBox" fmlaLink="$J$16" lockText="1" noThreeD="1"/>
</file>

<file path=xl/ctrlProps/ctrlProp34.xml><?xml version="1.0" encoding="utf-8"?>
<formControlPr xmlns="http://schemas.microsoft.com/office/spreadsheetml/2009/9/main" objectType="CheckBox" fmlaLink="$J$17" lockText="1" noThreeD="1"/>
</file>

<file path=xl/ctrlProps/ctrlProp35.xml><?xml version="1.0" encoding="utf-8"?>
<formControlPr xmlns="http://schemas.microsoft.com/office/spreadsheetml/2009/9/main" objectType="CheckBox" fmlaLink="$J$18" lockText="1" noThreeD="1"/>
</file>

<file path=xl/ctrlProps/ctrlProp4.xml><?xml version="1.0" encoding="utf-8"?>
<formControlPr xmlns="http://schemas.microsoft.com/office/spreadsheetml/2009/9/main" objectType="CheckBox" fmlaLink="$L$10" lockText="1" noThreeD="1"/>
</file>

<file path=xl/ctrlProps/ctrlProp5.xml><?xml version="1.0" encoding="utf-8"?>
<formControlPr xmlns="http://schemas.microsoft.com/office/spreadsheetml/2009/9/main" objectType="CheckBox" fmlaLink="$L$11" lockText="1" noThreeD="1"/>
</file>

<file path=xl/ctrlProps/ctrlProp6.xml><?xml version="1.0" encoding="utf-8"?>
<formControlPr xmlns="http://schemas.microsoft.com/office/spreadsheetml/2009/9/main" objectType="CheckBox" fmlaLink="$L$12" lockText="1" noThreeD="1"/>
</file>

<file path=xl/ctrlProps/ctrlProp7.xml><?xml version="1.0" encoding="utf-8"?>
<formControlPr xmlns="http://schemas.microsoft.com/office/spreadsheetml/2009/9/main" objectType="CheckBox" fmlaLink="$L$13" lockText="1" noThreeD="1"/>
</file>

<file path=xl/ctrlProps/ctrlProp8.xml><?xml version="1.0" encoding="utf-8"?>
<formControlPr xmlns="http://schemas.microsoft.com/office/spreadsheetml/2009/9/main" objectType="CheckBox" fmlaLink="$L$14" lockText="1" noThreeD="1"/>
</file>

<file path=xl/ctrlProps/ctrlProp9.xml><?xml version="1.0" encoding="utf-8"?>
<formControlPr xmlns="http://schemas.microsoft.com/office/spreadsheetml/2009/9/main" objectType="CheckBox" fmlaLink="$L$15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5</xdr:row>
          <xdr:rowOff>171450</xdr:rowOff>
        </xdr:from>
        <xdr:to>
          <xdr:col>4</xdr:col>
          <xdr:colOff>104775</xdr:colOff>
          <xdr:row>6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6</xdr:row>
          <xdr:rowOff>161925</xdr:rowOff>
        </xdr:from>
        <xdr:to>
          <xdr:col>4</xdr:col>
          <xdr:colOff>104775</xdr:colOff>
          <xdr:row>8</xdr:row>
          <xdr:rowOff>1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7</xdr:row>
          <xdr:rowOff>161925</xdr:rowOff>
        </xdr:from>
        <xdr:to>
          <xdr:col>4</xdr:col>
          <xdr:colOff>104775</xdr:colOff>
          <xdr:row>8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8</xdr:row>
          <xdr:rowOff>180975</xdr:rowOff>
        </xdr:from>
        <xdr:to>
          <xdr:col>4</xdr:col>
          <xdr:colOff>104775</xdr:colOff>
          <xdr:row>10</xdr:row>
          <xdr:rowOff>9524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9</xdr:row>
          <xdr:rowOff>171450</xdr:rowOff>
        </xdr:from>
        <xdr:to>
          <xdr:col>4</xdr:col>
          <xdr:colOff>104775</xdr:colOff>
          <xdr:row>11</xdr:row>
          <xdr:rowOff>9526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10</xdr:row>
          <xdr:rowOff>161925</xdr:rowOff>
        </xdr:from>
        <xdr:to>
          <xdr:col>4</xdr:col>
          <xdr:colOff>104775</xdr:colOff>
          <xdr:row>12</xdr:row>
          <xdr:rowOff>1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11</xdr:row>
          <xdr:rowOff>161925</xdr:rowOff>
        </xdr:from>
        <xdr:to>
          <xdr:col>4</xdr:col>
          <xdr:colOff>104775</xdr:colOff>
          <xdr:row>12</xdr:row>
          <xdr:rowOff>194596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12</xdr:row>
          <xdr:rowOff>171450</xdr:rowOff>
        </xdr:from>
        <xdr:to>
          <xdr:col>4</xdr:col>
          <xdr:colOff>104775</xdr:colOff>
          <xdr:row>14</xdr:row>
          <xdr:rowOff>9524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13</xdr:row>
          <xdr:rowOff>161925</xdr:rowOff>
        </xdr:from>
        <xdr:to>
          <xdr:col>4</xdr:col>
          <xdr:colOff>104775</xdr:colOff>
          <xdr:row>15</xdr:row>
          <xdr:rowOff>1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14</xdr:row>
          <xdr:rowOff>161925</xdr:rowOff>
        </xdr:from>
        <xdr:to>
          <xdr:col>4</xdr:col>
          <xdr:colOff>104775</xdr:colOff>
          <xdr:row>15</xdr:row>
          <xdr:rowOff>190501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428625</xdr:colOff>
      <xdr:row>0</xdr:row>
      <xdr:rowOff>133352</xdr:rowOff>
    </xdr:from>
    <xdr:ext cx="1094274" cy="375648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-902483" y="1464460"/>
          <a:ext cx="3756489" cy="10942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0" u="none" strike="noStrike" kern="0" cap="none" spc="0" normalizeH="0" baseline="0" noProof="0">
              <a:ln w="9525">
                <a:solidFill>
                  <a:sysClr val="window" lastClr="FFFFFF"/>
                </a:solidFill>
                <a:prstDash val="solid"/>
              </a:ln>
              <a:solidFill>
                <a:srgbClr val="5B9BD5"/>
              </a:solidFill>
              <a:effectLst>
                <a:outerShdw blurRad="12700" dist="38100" dir="2700000" algn="tl" rotWithShape="0">
                  <a:sysClr val="windowText" lastClr="000000"/>
                </a:outerShdw>
              </a:effectLst>
              <a:uLnTx/>
              <a:uFillTx/>
            </a:rPr>
            <a:t>CES Community Prioritization Tool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5</xdr:row>
          <xdr:rowOff>171450</xdr:rowOff>
        </xdr:from>
        <xdr:to>
          <xdr:col>4</xdr:col>
          <xdr:colOff>104775</xdr:colOff>
          <xdr:row>6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6</xdr:row>
          <xdr:rowOff>161925</xdr:rowOff>
        </xdr:from>
        <xdr:to>
          <xdr:col>4</xdr:col>
          <xdr:colOff>104775</xdr:colOff>
          <xdr:row>7</xdr:row>
          <xdr:rowOff>192767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7</xdr:row>
          <xdr:rowOff>161925</xdr:rowOff>
        </xdr:from>
        <xdr:to>
          <xdr:col>4</xdr:col>
          <xdr:colOff>104775</xdr:colOff>
          <xdr:row>8</xdr:row>
          <xdr:rowOff>190499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8</xdr:row>
          <xdr:rowOff>200025</xdr:rowOff>
        </xdr:from>
        <xdr:to>
          <xdr:col>4</xdr:col>
          <xdr:colOff>104775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9</xdr:row>
          <xdr:rowOff>171450</xdr:rowOff>
        </xdr:from>
        <xdr:to>
          <xdr:col>4</xdr:col>
          <xdr:colOff>104775</xdr:colOff>
          <xdr:row>11</xdr:row>
          <xdr:rowOff>9524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10</xdr:row>
          <xdr:rowOff>161925</xdr:rowOff>
        </xdr:from>
        <xdr:to>
          <xdr:col>4</xdr:col>
          <xdr:colOff>104775</xdr:colOff>
          <xdr:row>12</xdr:row>
          <xdr:rowOff>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11</xdr:row>
          <xdr:rowOff>161925</xdr:rowOff>
        </xdr:from>
        <xdr:to>
          <xdr:col>4</xdr:col>
          <xdr:colOff>104775</xdr:colOff>
          <xdr:row>13</xdr:row>
          <xdr:rowOff>1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12</xdr:row>
          <xdr:rowOff>171450</xdr:rowOff>
        </xdr:from>
        <xdr:to>
          <xdr:col>4</xdr:col>
          <xdr:colOff>104775</xdr:colOff>
          <xdr:row>14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13</xdr:row>
          <xdr:rowOff>161925</xdr:rowOff>
        </xdr:from>
        <xdr:to>
          <xdr:col>4</xdr:col>
          <xdr:colOff>104775</xdr:colOff>
          <xdr:row>15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4114800</xdr:colOff>
          <xdr:row>14</xdr:row>
          <xdr:rowOff>161925</xdr:rowOff>
        </xdr:from>
        <xdr:to>
          <xdr:col>4</xdr:col>
          <xdr:colOff>104775</xdr:colOff>
          <xdr:row>15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416072</xdr:colOff>
      <xdr:row>0</xdr:row>
      <xdr:rowOff>117724</xdr:rowOff>
    </xdr:from>
    <xdr:ext cx="1094274" cy="375648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-915036" y="1448832"/>
          <a:ext cx="3756489" cy="10942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i="0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tx1"/>
                </a:outerShdw>
              </a:effectLst>
            </a:rPr>
            <a:t>CES</a:t>
          </a:r>
          <a:r>
            <a:rPr lang="en-US" sz="3200" b="1" i="0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tx1"/>
                </a:outerShdw>
              </a:effectLst>
            </a:rPr>
            <a:t> Community Prioritization Tool</a:t>
          </a:r>
          <a:endParaRPr lang="en-US" sz="3200" b="1" i="0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tx1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2540806</xdr:colOff>
      <xdr:row>3</xdr:row>
      <xdr:rowOff>0</xdr:rowOff>
    </xdr:from>
    <xdr:ext cx="184730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741206" y="1819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rgbClr val="FF0000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</xdr:row>
          <xdr:rowOff>85725</xdr:rowOff>
        </xdr:from>
        <xdr:to>
          <xdr:col>3</xdr:col>
          <xdr:colOff>695325</xdr:colOff>
          <xdr:row>3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</xdr:row>
          <xdr:rowOff>95250</xdr:rowOff>
        </xdr:from>
        <xdr:to>
          <xdr:col>3</xdr:col>
          <xdr:colOff>695325</xdr:colOff>
          <xdr:row>4</xdr:row>
          <xdr:rowOff>304800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5</xdr:row>
          <xdr:rowOff>114300</xdr:rowOff>
        </xdr:from>
        <xdr:to>
          <xdr:col>3</xdr:col>
          <xdr:colOff>695325</xdr:colOff>
          <xdr:row>5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6</xdr:row>
          <xdr:rowOff>76200</xdr:rowOff>
        </xdr:from>
        <xdr:to>
          <xdr:col>3</xdr:col>
          <xdr:colOff>695325</xdr:colOff>
          <xdr:row>6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7</xdr:row>
          <xdr:rowOff>66675</xdr:rowOff>
        </xdr:from>
        <xdr:to>
          <xdr:col>3</xdr:col>
          <xdr:colOff>695325</xdr:colOff>
          <xdr:row>7</xdr:row>
          <xdr:rowOff>285750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8</xdr:row>
          <xdr:rowOff>66675</xdr:rowOff>
        </xdr:from>
        <xdr:to>
          <xdr:col>3</xdr:col>
          <xdr:colOff>695325</xdr:colOff>
          <xdr:row>8</xdr:row>
          <xdr:rowOff>285750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9</xdr:row>
          <xdr:rowOff>57150</xdr:rowOff>
        </xdr:from>
        <xdr:to>
          <xdr:col>3</xdr:col>
          <xdr:colOff>695325</xdr:colOff>
          <xdr:row>9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10</xdr:row>
          <xdr:rowOff>104775</xdr:rowOff>
        </xdr:from>
        <xdr:to>
          <xdr:col>3</xdr:col>
          <xdr:colOff>695325</xdr:colOff>
          <xdr:row>10</xdr:row>
          <xdr:rowOff>323850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11</xdr:row>
          <xdr:rowOff>76200</xdr:rowOff>
        </xdr:from>
        <xdr:to>
          <xdr:col>3</xdr:col>
          <xdr:colOff>695325</xdr:colOff>
          <xdr:row>11</xdr:row>
          <xdr:rowOff>295275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12</xdr:row>
          <xdr:rowOff>95250</xdr:rowOff>
        </xdr:from>
        <xdr:to>
          <xdr:col>3</xdr:col>
          <xdr:colOff>695325</xdr:colOff>
          <xdr:row>12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13</xdr:row>
          <xdr:rowOff>76200</xdr:rowOff>
        </xdr:from>
        <xdr:to>
          <xdr:col>3</xdr:col>
          <xdr:colOff>695325</xdr:colOff>
          <xdr:row>13</xdr:row>
          <xdr:rowOff>295275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14</xdr:row>
          <xdr:rowOff>66675</xdr:rowOff>
        </xdr:from>
        <xdr:to>
          <xdr:col>3</xdr:col>
          <xdr:colOff>695325</xdr:colOff>
          <xdr:row>14</xdr:row>
          <xdr:rowOff>285750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15</xdr:row>
          <xdr:rowOff>66675</xdr:rowOff>
        </xdr:from>
        <xdr:to>
          <xdr:col>3</xdr:col>
          <xdr:colOff>695325</xdr:colOff>
          <xdr:row>15</xdr:row>
          <xdr:rowOff>285750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95250</xdr:rowOff>
        </xdr:from>
        <xdr:to>
          <xdr:col>3</xdr:col>
          <xdr:colOff>695325</xdr:colOff>
          <xdr:row>16</xdr:row>
          <xdr:rowOff>314325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57150</xdr:rowOff>
        </xdr:from>
        <xdr:to>
          <xdr:col>3</xdr:col>
          <xdr:colOff>695325</xdr:colOff>
          <xdr:row>17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314627</xdr:colOff>
      <xdr:row>0</xdr:row>
      <xdr:rowOff>107029</xdr:rowOff>
    </xdr:from>
    <xdr:to>
      <xdr:col>0</xdr:col>
      <xdr:colOff>1412002</xdr:colOff>
      <xdr:row>16</xdr:row>
      <xdr:rowOff>318456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627" y="107029"/>
          <a:ext cx="1097375" cy="6506953"/>
        </a:xfrm>
        <a:prstGeom prst="rect">
          <a:avLst/>
        </a:prstGeom>
      </xdr:spPr>
    </xdr:pic>
    <xdr:clientData/>
  </xdr:twoCellAnchor>
  <xdr:oneCellAnchor>
    <xdr:from>
      <xdr:col>1</xdr:col>
      <xdr:colOff>2540806</xdr:colOff>
      <xdr:row>24</xdr:row>
      <xdr:rowOff>0</xdr:rowOff>
    </xdr:from>
    <xdr:ext cx="184730" cy="937629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156029" y="635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rgbClr val="FF0000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rtfhsd.org/" TargetMode="External"/><Relationship Id="rId1" Type="http://schemas.openxmlformats.org/officeDocument/2006/relationships/hyperlink" Target="https://forms.gle/4SoFWkW6whJDsJSQ9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hyperlink" Target="http://www.rtfhsd.org/" TargetMode="External"/><Relationship Id="rId1" Type="http://schemas.openxmlformats.org/officeDocument/2006/relationships/hyperlink" Target="https://forms.gle/4SoFWkW6whJDsJSQ9" TargetMode="External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hyperlink" Target="http://www.rtfhsd.org/" TargetMode="External"/><Relationship Id="rId16" Type="http://schemas.openxmlformats.org/officeDocument/2006/relationships/ctrlProp" Target="../ctrlProps/ctrlProp32.xml"/><Relationship Id="rId1" Type="http://schemas.openxmlformats.org/officeDocument/2006/relationships/hyperlink" Target="https://forms.gle/4SoFWkW6whJDsJSQ9" TargetMode="External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E2CF-05B3-4D03-B0BB-CC94E3A24DD0}">
  <dimension ref="A1:L48"/>
  <sheetViews>
    <sheetView tabSelected="1" zoomScale="93" zoomScaleNormal="93" workbookViewId="0">
      <selection activeCell="C10" sqref="C10"/>
    </sheetView>
  </sheetViews>
  <sheetFormatPr defaultRowHeight="15" x14ac:dyDescent="0.25"/>
  <cols>
    <col min="1" max="1" width="32.5703125" customWidth="1"/>
    <col min="2" max="2" width="45.28515625" customWidth="1"/>
    <col min="3" max="3" width="62" customWidth="1"/>
    <col min="4" max="4" width="2.7109375" customWidth="1"/>
    <col min="5" max="5" width="12.5703125" customWidth="1"/>
    <col min="6" max="6" width="49.5703125" bestFit="1" customWidth="1"/>
  </cols>
  <sheetData>
    <row r="1" spans="1:12" ht="15" customHeight="1" x14ac:dyDescent="0.3">
      <c r="A1" s="98" t="s">
        <v>66</v>
      </c>
      <c r="B1" s="98"/>
      <c r="C1" s="98"/>
      <c r="D1" s="98"/>
      <c r="E1" s="98"/>
      <c r="F1" s="102" t="s">
        <v>64</v>
      </c>
    </row>
    <row r="2" spans="1:12" ht="19.5" thickBot="1" x14ac:dyDescent="0.35">
      <c r="A2" s="99"/>
      <c r="B2" s="99"/>
      <c r="C2" s="99"/>
      <c r="D2" s="99"/>
      <c r="E2" s="99"/>
      <c r="F2" s="103" t="s">
        <v>63</v>
      </c>
    </row>
    <row r="3" spans="1:12" ht="19.5" thickBot="1" x14ac:dyDescent="0.35">
      <c r="A3" s="90"/>
      <c r="B3" s="17" t="s">
        <v>17</v>
      </c>
      <c r="C3" s="17" t="s">
        <v>18</v>
      </c>
      <c r="D3" s="14"/>
      <c r="E3" s="100" t="s">
        <v>19</v>
      </c>
      <c r="F3" s="104" t="s">
        <v>67</v>
      </c>
    </row>
    <row r="4" spans="1:12" ht="19.5" thickBot="1" x14ac:dyDescent="0.35">
      <c r="A4" s="91"/>
      <c r="B4" s="19" t="s">
        <v>0</v>
      </c>
      <c r="C4" s="23" t="s">
        <v>22</v>
      </c>
      <c r="D4" s="10" t="s">
        <v>15</v>
      </c>
      <c r="E4" s="101">
        <f>IF(C4="Yes",10,0)</f>
        <v>0</v>
      </c>
      <c r="F4" s="105" t="s">
        <v>68</v>
      </c>
    </row>
    <row r="5" spans="1:12" ht="16.5" thickBot="1" x14ac:dyDescent="0.3">
      <c r="A5" s="91"/>
      <c r="B5" s="18" t="s">
        <v>1</v>
      </c>
      <c r="C5" s="24" t="s">
        <v>22</v>
      </c>
      <c r="D5" s="6" t="s">
        <v>15</v>
      </c>
      <c r="E5" s="8">
        <f xml:space="preserve"> IF(C5 = "Length of Time Homeless is 10 years or over",15,IF(C5="Length of Time Homeless is 5-10 years",11,IF(C5="Length of Time Homeless is 3-5 years",8,IF(C5="Length of Time Homeless is 1-2 years",4,IF(C5="Length of Time Homeless is Under 1 year",2,0)))))</f>
        <v>0</v>
      </c>
      <c r="G5" s="2"/>
    </row>
    <row r="6" spans="1:12" ht="16.5" thickBot="1" x14ac:dyDescent="0.3">
      <c r="A6" s="91"/>
      <c r="B6" s="18" t="s">
        <v>2</v>
      </c>
      <c r="C6" s="25" t="s">
        <v>22</v>
      </c>
      <c r="D6" s="11" t="s">
        <v>15</v>
      </c>
      <c r="E6" s="8">
        <f xml:space="preserve"> IF(C6="Actively Fleeing DV/Human Trafficking",25,IF(C6="Place not meant for Human habitation",25,IF(C6="Emergency shelter",24,IF(C6="Safe haven",20,IF(C6="Other/Institutionalization",13,IF(C6="Transitional Housing",3,0))))))</f>
        <v>0</v>
      </c>
      <c r="G6" s="2"/>
      <c r="L6" s="1" t="s">
        <v>16</v>
      </c>
    </row>
    <row r="7" spans="1:12" x14ac:dyDescent="0.25">
      <c r="A7" s="91"/>
      <c r="B7" s="82" t="s">
        <v>3</v>
      </c>
      <c r="C7" s="25" t="s">
        <v>5</v>
      </c>
      <c r="D7" s="3"/>
      <c r="E7" s="7">
        <f>IF(L7=TRUE,9,0)</f>
        <v>0</v>
      </c>
      <c r="G7" s="2"/>
      <c r="L7" s="1" t="b">
        <v>0</v>
      </c>
    </row>
    <row r="8" spans="1:12" x14ac:dyDescent="0.25">
      <c r="A8" s="91"/>
      <c r="B8" s="83"/>
      <c r="C8" s="26" t="s">
        <v>6</v>
      </c>
      <c r="D8" s="4"/>
      <c r="E8" s="8">
        <f t="shared" ref="E8:E9" si="0">IF(L8=TRUE,9,0)</f>
        <v>0</v>
      </c>
      <c r="G8" s="2"/>
      <c r="L8" s="1" t="b">
        <v>0</v>
      </c>
    </row>
    <row r="9" spans="1:12" ht="15.75" thickBot="1" x14ac:dyDescent="0.3">
      <c r="A9" s="91"/>
      <c r="B9" s="84"/>
      <c r="C9" s="23" t="s">
        <v>7</v>
      </c>
      <c r="D9" s="5"/>
      <c r="E9" s="9">
        <f t="shared" si="0"/>
        <v>0</v>
      </c>
      <c r="L9" s="1" t="b">
        <v>0</v>
      </c>
    </row>
    <row r="10" spans="1:12" x14ac:dyDescent="0.25">
      <c r="A10" s="91"/>
      <c r="B10" s="82" t="s">
        <v>4</v>
      </c>
      <c r="C10" s="26" t="s">
        <v>8</v>
      </c>
      <c r="E10" s="8">
        <f>IF(L10=TRUE,4,0)</f>
        <v>0</v>
      </c>
      <c r="L10" s="1" t="b">
        <v>0</v>
      </c>
    </row>
    <row r="11" spans="1:12" x14ac:dyDescent="0.25">
      <c r="A11" s="91"/>
      <c r="B11" s="83"/>
      <c r="C11" s="26" t="s">
        <v>9</v>
      </c>
      <c r="E11" s="8">
        <f t="shared" ref="E11:E15" si="1">IF(L11=TRUE,4,0)</f>
        <v>0</v>
      </c>
      <c r="J11" s="2"/>
      <c r="L11" s="1" t="b">
        <v>0</v>
      </c>
    </row>
    <row r="12" spans="1:12" x14ac:dyDescent="0.25">
      <c r="A12" s="91"/>
      <c r="B12" s="83"/>
      <c r="C12" s="26" t="s">
        <v>10</v>
      </c>
      <c r="E12" s="8">
        <f t="shared" si="1"/>
        <v>0</v>
      </c>
      <c r="J12" s="2"/>
      <c r="L12" s="1" t="b">
        <v>0</v>
      </c>
    </row>
    <row r="13" spans="1:12" x14ac:dyDescent="0.25">
      <c r="A13" s="91"/>
      <c r="B13" s="83"/>
      <c r="C13" s="26" t="s">
        <v>11</v>
      </c>
      <c r="E13" s="8">
        <f t="shared" si="1"/>
        <v>0</v>
      </c>
      <c r="J13" s="2"/>
      <c r="L13" s="1" t="b">
        <v>0</v>
      </c>
    </row>
    <row r="14" spans="1:12" x14ac:dyDescent="0.25">
      <c r="A14" s="91"/>
      <c r="B14" s="83"/>
      <c r="C14" s="26" t="s">
        <v>12</v>
      </c>
      <c r="E14" s="8">
        <f t="shared" si="1"/>
        <v>0</v>
      </c>
      <c r="J14" s="2"/>
      <c r="L14" s="1" t="b">
        <v>0</v>
      </c>
    </row>
    <row r="15" spans="1:12" x14ac:dyDescent="0.25">
      <c r="A15" s="91"/>
      <c r="B15" s="83"/>
      <c r="C15" s="26" t="s">
        <v>13</v>
      </c>
      <c r="E15" s="8">
        <f t="shared" si="1"/>
        <v>0</v>
      </c>
      <c r="J15" s="2"/>
      <c r="L15" s="1" t="b">
        <v>0</v>
      </c>
    </row>
    <row r="16" spans="1:12" ht="15.75" thickBot="1" x14ac:dyDescent="0.3">
      <c r="A16" s="91"/>
      <c r="B16" s="84"/>
      <c r="C16" s="26" t="s">
        <v>14</v>
      </c>
      <c r="E16" s="8">
        <f>IF(L16=TRUE,3,0)</f>
        <v>0</v>
      </c>
      <c r="J16" s="2"/>
      <c r="L16" s="1" t="b">
        <v>0</v>
      </c>
    </row>
    <row r="17" spans="1:5" ht="16.5" thickBot="1" x14ac:dyDescent="0.3">
      <c r="A17" s="91"/>
      <c r="B17" s="20" t="s">
        <v>20</v>
      </c>
      <c r="C17" s="24" t="s">
        <v>22</v>
      </c>
      <c r="D17" s="15" t="s">
        <v>15</v>
      </c>
      <c r="E17" s="16">
        <f>IF(C17 = "0-3: no housing intervention",0,IF(C17="4-7: an assessment for Rapid Re-Housing",5,IF(C17="8+: an assessment for Permanent Supportive Housing/Housing First",10,0)))</f>
        <v>0</v>
      </c>
    </row>
    <row r="18" spans="1:5" ht="19.5" thickBot="1" x14ac:dyDescent="0.35">
      <c r="A18" s="92"/>
      <c r="B18" s="79" t="s">
        <v>21</v>
      </c>
      <c r="C18" s="80"/>
      <c r="D18" s="81"/>
      <c r="E18" s="13">
        <f>SUM(E4:E17)</f>
        <v>0</v>
      </c>
    </row>
    <row r="23" spans="1:5" ht="18.75" x14ac:dyDescent="0.3">
      <c r="A23" s="34" t="s">
        <v>56</v>
      </c>
      <c r="B23" s="35" t="s">
        <v>57</v>
      </c>
      <c r="C23" s="36" t="s">
        <v>58</v>
      </c>
    </row>
    <row r="24" spans="1:5" ht="63" x14ac:dyDescent="0.25">
      <c r="A24" s="33" t="s">
        <v>0</v>
      </c>
      <c r="B24" s="31" t="s">
        <v>75</v>
      </c>
      <c r="C24" s="32" t="s">
        <v>74</v>
      </c>
    </row>
    <row r="25" spans="1:5" x14ac:dyDescent="0.25">
      <c r="A25" s="93" t="s">
        <v>1</v>
      </c>
      <c r="B25" s="85" t="s">
        <v>61</v>
      </c>
      <c r="C25" s="21" t="s">
        <v>69</v>
      </c>
    </row>
    <row r="26" spans="1:5" x14ac:dyDescent="0.25">
      <c r="A26" s="94"/>
      <c r="B26" s="86"/>
      <c r="C26" s="28" t="s">
        <v>70</v>
      </c>
    </row>
    <row r="27" spans="1:5" x14ac:dyDescent="0.25">
      <c r="A27" s="94"/>
      <c r="B27" s="86"/>
      <c r="C27" s="21" t="s">
        <v>71</v>
      </c>
    </row>
    <row r="28" spans="1:5" x14ac:dyDescent="0.25">
      <c r="A28" s="94"/>
      <c r="B28" s="86"/>
      <c r="C28" s="28" t="s">
        <v>72</v>
      </c>
    </row>
    <row r="29" spans="1:5" x14ac:dyDescent="0.25">
      <c r="A29" s="95"/>
      <c r="B29" s="87"/>
      <c r="C29" s="21" t="s">
        <v>73</v>
      </c>
    </row>
    <row r="30" spans="1:5" ht="75.75" thickBot="1" x14ac:dyDescent="0.3">
      <c r="A30" s="88" t="s">
        <v>2</v>
      </c>
      <c r="B30" s="27" t="s">
        <v>28</v>
      </c>
      <c r="C30" s="28" t="s">
        <v>37</v>
      </c>
    </row>
    <row r="31" spans="1:5" ht="48" thickBot="1" x14ac:dyDescent="0.3">
      <c r="A31" s="89"/>
      <c r="B31" s="66" t="s">
        <v>80</v>
      </c>
      <c r="C31" s="43" t="s">
        <v>81</v>
      </c>
    </row>
    <row r="32" spans="1:5" ht="15.75" x14ac:dyDescent="0.25">
      <c r="A32" s="89"/>
      <c r="B32" s="27" t="s">
        <v>43</v>
      </c>
      <c r="C32" s="28" t="s">
        <v>82</v>
      </c>
    </row>
    <row r="33" spans="1:3" ht="15.75" x14ac:dyDescent="0.25">
      <c r="A33" s="89"/>
      <c r="B33" s="27" t="s">
        <v>44</v>
      </c>
      <c r="C33" s="108" t="s">
        <v>83</v>
      </c>
    </row>
    <row r="34" spans="1:3" ht="195" x14ac:dyDescent="0.25">
      <c r="A34" s="89"/>
      <c r="B34" s="27" t="s">
        <v>45</v>
      </c>
      <c r="C34" s="28" t="s">
        <v>87</v>
      </c>
    </row>
    <row r="35" spans="1:3" ht="30" x14ac:dyDescent="0.25">
      <c r="A35" s="96"/>
      <c r="B35" s="27" t="s">
        <v>46</v>
      </c>
      <c r="C35" s="21" t="s">
        <v>84</v>
      </c>
    </row>
    <row r="36" spans="1:3" ht="15.75" x14ac:dyDescent="0.25">
      <c r="A36" s="88" t="s">
        <v>54</v>
      </c>
      <c r="B36" s="27" t="s">
        <v>5</v>
      </c>
      <c r="C36" s="28" t="s">
        <v>86</v>
      </c>
    </row>
    <row r="37" spans="1:3" ht="30" x14ac:dyDescent="0.25">
      <c r="A37" s="89"/>
      <c r="B37" s="27" t="s">
        <v>6</v>
      </c>
      <c r="C37" s="22" t="s">
        <v>85</v>
      </c>
    </row>
    <row r="38" spans="1:3" ht="15.75" x14ac:dyDescent="0.25">
      <c r="A38" s="96"/>
      <c r="B38" s="27" t="s">
        <v>7</v>
      </c>
      <c r="C38" s="29" t="s">
        <v>88</v>
      </c>
    </row>
    <row r="39" spans="1:3" ht="30" x14ac:dyDescent="0.25">
      <c r="A39" s="93" t="s">
        <v>4</v>
      </c>
      <c r="B39" s="30" t="s">
        <v>8</v>
      </c>
      <c r="C39" s="21" t="s">
        <v>48</v>
      </c>
    </row>
    <row r="40" spans="1:3" ht="30" x14ac:dyDescent="0.25">
      <c r="A40" s="94"/>
      <c r="B40" s="30" t="s">
        <v>9</v>
      </c>
      <c r="C40" s="28" t="s">
        <v>39</v>
      </c>
    </row>
    <row r="41" spans="1:3" ht="75" x14ac:dyDescent="0.25">
      <c r="A41" s="94"/>
      <c r="B41" s="30" t="s">
        <v>10</v>
      </c>
      <c r="C41" s="21" t="s">
        <v>40</v>
      </c>
    </row>
    <row r="42" spans="1:3" ht="30" x14ac:dyDescent="0.25">
      <c r="A42" s="94"/>
      <c r="B42" s="30" t="s">
        <v>11</v>
      </c>
      <c r="C42" s="28" t="s">
        <v>41</v>
      </c>
    </row>
    <row r="43" spans="1:3" ht="30" x14ac:dyDescent="0.25">
      <c r="A43" s="94"/>
      <c r="B43" s="30" t="s">
        <v>12</v>
      </c>
      <c r="C43" s="21" t="s">
        <v>42</v>
      </c>
    </row>
    <row r="44" spans="1:3" ht="15.75" x14ac:dyDescent="0.25">
      <c r="A44" s="94"/>
      <c r="B44" s="30" t="s">
        <v>13</v>
      </c>
      <c r="C44" s="28" t="s">
        <v>49</v>
      </c>
    </row>
    <row r="45" spans="1:3" ht="45" x14ac:dyDescent="0.25">
      <c r="A45" s="95"/>
      <c r="B45" s="30" t="s">
        <v>14</v>
      </c>
      <c r="C45" s="21" t="s">
        <v>50</v>
      </c>
    </row>
    <row r="46" spans="1:3" ht="15.75" x14ac:dyDescent="0.25">
      <c r="A46" s="88" t="s">
        <v>55</v>
      </c>
      <c r="B46" s="27" t="s">
        <v>51</v>
      </c>
      <c r="C46" s="28" t="s">
        <v>89</v>
      </c>
    </row>
    <row r="47" spans="1:3" ht="15.75" x14ac:dyDescent="0.25">
      <c r="A47" s="89"/>
      <c r="B47" s="27" t="s">
        <v>52</v>
      </c>
      <c r="C47" s="108" t="s">
        <v>89</v>
      </c>
    </row>
    <row r="48" spans="1:3" ht="15.75" x14ac:dyDescent="0.25">
      <c r="A48" s="89"/>
      <c r="B48" s="27" t="s">
        <v>53</v>
      </c>
      <c r="C48" s="28" t="s">
        <v>89</v>
      </c>
    </row>
  </sheetData>
  <mergeCells count="11">
    <mergeCell ref="A1:E2"/>
    <mergeCell ref="B7:B9"/>
    <mergeCell ref="B10:B16"/>
    <mergeCell ref="B18:D18"/>
    <mergeCell ref="A25:A29"/>
    <mergeCell ref="B25:B29"/>
    <mergeCell ref="A30:A35"/>
    <mergeCell ref="A36:A38"/>
    <mergeCell ref="A39:A45"/>
    <mergeCell ref="A46:A48"/>
    <mergeCell ref="A3:A18"/>
  </mergeCells>
  <dataValidations count="4">
    <dataValidation type="list" allowBlank="1" showInputMessage="1" showErrorMessage="1" sqref="C17" xr:uid="{69D04343-7D74-45A3-960E-FB1A85DBB8D1}">
      <formula1>"0-3: no housing intervention, 4-7: an assessment for Rapid Re-Housing, 8+: an assessment for Permanent Supportive Housing/Housing First,N/A"</formula1>
    </dataValidation>
    <dataValidation type="list" allowBlank="1" showInputMessage="1" showErrorMessage="1" sqref="C6" xr:uid="{5A8CA9FB-FE47-4AFC-AE6A-C3F67B658D99}">
      <formula1>"Actively Fleeing DV/Human Trafficking,Place not meant for human habitation,Emergency shelter,Safe haven,Other/Institutionalization,Transitional Housing, N/A"</formula1>
    </dataValidation>
    <dataValidation type="list" showInputMessage="1" showErrorMessage="1" sqref="C5" xr:uid="{E4E7C126-9E29-465A-A229-A9674235D4B7}">
      <formula1>"Length of Time Homeless is 10 years or over,Length of Time Homeless is 5-10 years,Length of Time Homeless is 3-5 years,Length of Time Homeless is 1-2 years,Length of Time Homeless is Under 1 year, N/A"</formula1>
    </dataValidation>
    <dataValidation type="list" showInputMessage="1" showErrorMessage="1" sqref="C4" xr:uid="{1187A4C0-06F0-45C7-9C88-4B44BC4774BC}">
      <formula1>"Yes,No,N/A"</formula1>
    </dataValidation>
  </dataValidations>
  <hyperlinks>
    <hyperlink ref="F2" r:id="rId1" xr:uid="{C28936BB-1DE0-493A-98B6-9BA0114E1899}"/>
    <hyperlink ref="F4" r:id="rId2" xr:uid="{D725D768-9142-4016-B9CD-A27075EB4304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2</xdr:col>
                    <xdr:colOff>4114800</xdr:colOff>
                    <xdr:row>5</xdr:row>
                    <xdr:rowOff>171450</xdr:rowOff>
                  </from>
                  <to>
                    <xdr:col>4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2</xdr:col>
                    <xdr:colOff>4114800</xdr:colOff>
                    <xdr:row>6</xdr:row>
                    <xdr:rowOff>161925</xdr:rowOff>
                  </from>
                  <to>
                    <xdr:col>4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2</xdr:col>
                    <xdr:colOff>4114800</xdr:colOff>
                    <xdr:row>7</xdr:row>
                    <xdr:rowOff>161925</xdr:rowOff>
                  </from>
                  <to>
                    <xdr:col>4</xdr:col>
                    <xdr:colOff>104775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2</xdr:col>
                    <xdr:colOff>4114800</xdr:colOff>
                    <xdr:row>8</xdr:row>
                    <xdr:rowOff>180975</xdr:rowOff>
                  </from>
                  <to>
                    <xdr:col>4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defaultSize="0" autoFill="0" autoLine="0" autoPict="0">
                <anchor moveWithCells="1">
                  <from>
                    <xdr:col>2</xdr:col>
                    <xdr:colOff>4114800</xdr:colOff>
                    <xdr:row>9</xdr:row>
                    <xdr:rowOff>171450</xdr:rowOff>
                  </from>
                  <to>
                    <xdr:col>4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 moveWithCells="1">
                  <from>
                    <xdr:col>2</xdr:col>
                    <xdr:colOff>4114800</xdr:colOff>
                    <xdr:row>10</xdr:row>
                    <xdr:rowOff>161925</xdr:rowOff>
                  </from>
                  <to>
                    <xdr:col>4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 moveWithCells="1">
                  <from>
                    <xdr:col>2</xdr:col>
                    <xdr:colOff>4114800</xdr:colOff>
                    <xdr:row>11</xdr:row>
                    <xdr:rowOff>161925</xdr:rowOff>
                  </from>
                  <to>
                    <xdr:col>4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defaultSize="0" autoFill="0" autoLine="0" autoPict="0">
                <anchor moveWithCells="1">
                  <from>
                    <xdr:col>2</xdr:col>
                    <xdr:colOff>4114800</xdr:colOff>
                    <xdr:row>12</xdr:row>
                    <xdr:rowOff>171450</xdr:rowOff>
                  </from>
                  <to>
                    <xdr:col>4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 moveWithCells="1">
                  <from>
                    <xdr:col>2</xdr:col>
                    <xdr:colOff>4114800</xdr:colOff>
                    <xdr:row>13</xdr:row>
                    <xdr:rowOff>161925</xdr:rowOff>
                  </from>
                  <to>
                    <xdr:col>4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 moveWithCells="1">
                  <from>
                    <xdr:col>2</xdr:col>
                    <xdr:colOff>4114800</xdr:colOff>
                    <xdr:row>14</xdr:row>
                    <xdr:rowOff>161925</xdr:rowOff>
                  </from>
                  <to>
                    <xdr:col>4</xdr:col>
                    <xdr:colOff>104775</xdr:colOff>
                    <xdr:row>15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D767-F200-434F-9E99-466C4E077E41}">
  <dimension ref="A1:L48"/>
  <sheetViews>
    <sheetView topLeftCell="A43" zoomScale="84" zoomScaleNormal="84" workbookViewId="0">
      <selection activeCell="C47" sqref="C47"/>
    </sheetView>
  </sheetViews>
  <sheetFormatPr defaultRowHeight="15" x14ac:dyDescent="0.25"/>
  <cols>
    <col min="1" max="1" width="32.5703125" customWidth="1"/>
    <col min="2" max="2" width="43.85546875" customWidth="1"/>
    <col min="3" max="3" width="62" customWidth="1"/>
    <col min="4" max="4" width="2.7109375" customWidth="1"/>
    <col min="5" max="5" width="12.5703125" customWidth="1"/>
    <col min="6" max="6" width="50.28515625" bestFit="1" customWidth="1"/>
  </cols>
  <sheetData>
    <row r="1" spans="1:12" ht="15" customHeight="1" x14ac:dyDescent="0.3">
      <c r="A1" s="106" t="s">
        <v>65</v>
      </c>
      <c r="B1" s="106"/>
      <c r="C1" s="106"/>
      <c r="D1" s="106"/>
      <c r="E1" s="106"/>
      <c r="F1" s="102" t="s">
        <v>64</v>
      </c>
    </row>
    <row r="2" spans="1:12" ht="19.5" thickBot="1" x14ac:dyDescent="0.35">
      <c r="A2" s="107"/>
      <c r="B2" s="107"/>
      <c r="C2" s="107"/>
      <c r="D2" s="107"/>
      <c r="E2" s="107"/>
      <c r="F2" s="103" t="s">
        <v>63</v>
      </c>
    </row>
    <row r="3" spans="1:12" ht="19.5" thickBot="1" x14ac:dyDescent="0.35">
      <c r="A3" s="90"/>
      <c r="B3" s="17" t="s">
        <v>17</v>
      </c>
      <c r="C3" s="17" t="s">
        <v>18</v>
      </c>
      <c r="D3" s="72"/>
      <c r="E3" s="12" t="s">
        <v>19</v>
      </c>
      <c r="F3" s="104" t="s">
        <v>67</v>
      </c>
    </row>
    <row r="4" spans="1:12" ht="19.5" thickBot="1" x14ac:dyDescent="0.35">
      <c r="A4" s="91"/>
      <c r="B4" s="19" t="s">
        <v>0</v>
      </c>
      <c r="C4" s="23" t="s">
        <v>22</v>
      </c>
      <c r="D4" s="73" t="s">
        <v>15</v>
      </c>
      <c r="E4" s="37">
        <f>IF(C4="Yes",10,0)</f>
        <v>0</v>
      </c>
      <c r="F4" s="105" t="s">
        <v>68</v>
      </c>
      <c r="G4" s="2"/>
    </row>
    <row r="5" spans="1:12" ht="16.5" thickBot="1" x14ac:dyDescent="0.3">
      <c r="A5" s="91"/>
      <c r="B5" s="18" t="s">
        <v>1</v>
      </c>
      <c r="C5" s="24" t="s">
        <v>22</v>
      </c>
      <c r="D5" s="74" t="s">
        <v>15</v>
      </c>
      <c r="E5" s="37">
        <f xml:space="preserve"> IF(C5 = "Length of Time Homeless is 10 years or over",15,IF(C5="Length of Time Homeless is 5-10 years",11,IF(C5="Length of Time Homeless is 3-5 years",8,IF(C5="Length of Time Homeless is 1-2 years",4,IF(C5="Length of Time Homeless is Under 1 year",2,0)))))</f>
        <v>0</v>
      </c>
      <c r="G5" s="2"/>
    </row>
    <row r="6" spans="1:12" ht="16.5" thickBot="1" x14ac:dyDescent="0.3">
      <c r="A6" s="91"/>
      <c r="B6" s="18" t="s">
        <v>2</v>
      </c>
      <c r="C6" s="25" t="s">
        <v>22</v>
      </c>
      <c r="D6" s="75" t="s">
        <v>15</v>
      </c>
      <c r="E6" s="37">
        <f xml:space="preserve"> IF(C6="Actively Fleeing DV/Human Trafficking",25,IF(C6="Place not meant for Human habitation",25,IF(C6="Emergency shelter",24,IF(C6="Safe haven",20,IF(C6="Other/Institutionalization",13,IF(C6="Transitional Housing",3,0))))))</f>
        <v>0</v>
      </c>
      <c r="G6" s="2"/>
      <c r="L6" s="1" t="s">
        <v>16</v>
      </c>
    </row>
    <row r="7" spans="1:12" x14ac:dyDescent="0.25">
      <c r="A7" s="91"/>
      <c r="B7" s="82" t="s">
        <v>3</v>
      </c>
      <c r="C7" s="25" t="s">
        <v>5</v>
      </c>
      <c r="D7" s="76"/>
      <c r="E7" s="38">
        <f>IF(L7=TRUE,9,0)</f>
        <v>0</v>
      </c>
      <c r="G7" s="2"/>
      <c r="L7" s="1" t="b">
        <v>0</v>
      </c>
    </row>
    <row r="8" spans="1:12" x14ac:dyDescent="0.25">
      <c r="A8" s="91"/>
      <c r="B8" s="83"/>
      <c r="C8" s="26" t="s">
        <v>6</v>
      </c>
      <c r="D8" s="77"/>
      <c r="E8" s="37">
        <f t="shared" ref="E8:E9" si="0">IF(L8=TRUE,9,0)</f>
        <v>0</v>
      </c>
      <c r="G8" s="2"/>
      <c r="L8" s="1" t="b">
        <v>0</v>
      </c>
    </row>
    <row r="9" spans="1:12" ht="15.75" thickBot="1" x14ac:dyDescent="0.3">
      <c r="A9" s="91"/>
      <c r="B9" s="84"/>
      <c r="C9" s="23" t="s">
        <v>7</v>
      </c>
      <c r="D9" s="78"/>
      <c r="E9" s="39">
        <f t="shared" si="0"/>
        <v>0</v>
      </c>
      <c r="L9" s="1" t="b">
        <v>0</v>
      </c>
    </row>
    <row r="10" spans="1:12" x14ac:dyDescent="0.25">
      <c r="A10" s="91"/>
      <c r="B10" s="82" t="s">
        <v>4</v>
      </c>
      <c r="C10" s="26" t="s">
        <v>8</v>
      </c>
      <c r="D10" s="77"/>
      <c r="E10" s="37">
        <f>IF(L10=TRUE,4,0)</f>
        <v>0</v>
      </c>
      <c r="L10" s="1" t="b">
        <v>0</v>
      </c>
    </row>
    <row r="11" spans="1:12" x14ac:dyDescent="0.25">
      <c r="A11" s="91"/>
      <c r="B11" s="83"/>
      <c r="C11" s="26" t="s">
        <v>9</v>
      </c>
      <c r="D11" s="77"/>
      <c r="E11" s="37">
        <f t="shared" ref="E11:E15" si="1">IF(L11=TRUE,4,0)</f>
        <v>0</v>
      </c>
      <c r="J11" s="2"/>
      <c r="L11" s="1" t="b">
        <v>0</v>
      </c>
    </row>
    <row r="12" spans="1:12" x14ac:dyDescent="0.25">
      <c r="A12" s="91"/>
      <c r="B12" s="83"/>
      <c r="C12" s="26" t="s">
        <v>10</v>
      </c>
      <c r="D12" s="77"/>
      <c r="E12" s="37">
        <f t="shared" si="1"/>
        <v>0</v>
      </c>
      <c r="J12" s="2"/>
      <c r="L12" s="1" t="b">
        <v>0</v>
      </c>
    </row>
    <row r="13" spans="1:12" x14ac:dyDescent="0.25">
      <c r="A13" s="91"/>
      <c r="B13" s="83"/>
      <c r="C13" s="26" t="s">
        <v>11</v>
      </c>
      <c r="D13" s="77"/>
      <c r="E13" s="37">
        <f t="shared" si="1"/>
        <v>0</v>
      </c>
      <c r="J13" s="2"/>
      <c r="L13" s="1" t="b">
        <v>0</v>
      </c>
    </row>
    <row r="14" spans="1:12" x14ac:dyDescent="0.25">
      <c r="A14" s="91"/>
      <c r="B14" s="83"/>
      <c r="C14" s="26" t="s">
        <v>12</v>
      </c>
      <c r="D14" s="77"/>
      <c r="E14" s="37">
        <f t="shared" si="1"/>
        <v>0</v>
      </c>
      <c r="J14" s="2"/>
      <c r="L14" s="1" t="b">
        <v>0</v>
      </c>
    </row>
    <row r="15" spans="1:12" x14ac:dyDescent="0.25">
      <c r="A15" s="91"/>
      <c r="B15" s="83"/>
      <c r="C15" s="26" t="s">
        <v>13</v>
      </c>
      <c r="D15" s="77"/>
      <c r="E15" s="37">
        <f t="shared" si="1"/>
        <v>0</v>
      </c>
      <c r="J15" s="2"/>
      <c r="L15" s="1" t="b">
        <v>0</v>
      </c>
    </row>
    <row r="16" spans="1:12" ht="15.75" thickBot="1" x14ac:dyDescent="0.3">
      <c r="A16" s="91"/>
      <c r="B16" s="84"/>
      <c r="C16" s="26" t="s">
        <v>14</v>
      </c>
      <c r="D16" s="77"/>
      <c r="E16" s="37">
        <f>IF(L16=TRUE,3,0)</f>
        <v>0</v>
      </c>
      <c r="J16" s="2"/>
      <c r="L16" s="1" t="b">
        <v>0</v>
      </c>
    </row>
    <row r="17" spans="1:5" ht="16.5" thickBot="1" x14ac:dyDescent="0.3">
      <c r="A17" s="91"/>
      <c r="B17" s="20" t="s">
        <v>20</v>
      </c>
      <c r="C17" s="24" t="s">
        <v>22</v>
      </c>
      <c r="D17" s="41" t="s">
        <v>15</v>
      </c>
      <c r="E17" s="40">
        <f>IF(C17 = "0-3: no housing intervention",0,IF(C17="4-8: an assessment for Rapid Re-Housing",5,IF(C17="9+: an assessment for Permanent Supportive Housing/Housing First",10,0)))</f>
        <v>0</v>
      </c>
    </row>
    <row r="18" spans="1:5" ht="19.5" thickBot="1" x14ac:dyDescent="0.35">
      <c r="A18" s="92"/>
      <c r="B18" s="79" t="s">
        <v>21</v>
      </c>
      <c r="C18" s="80"/>
      <c r="D18" s="81"/>
      <c r="E18" s="12">
        <f>SUM(E4:E17)</f>
        <v>0</v>
      </c>
    </row>
    <row r="23" spans="1:5" ht="18.75" x14ac:dyDescent="0.3">
      <c r="A23" s="34" t="s">
        <v>56</v>
      </c>
      <c r="B23" s="35" t="s">
        <v>57</v>
      </c>
      <c r="C23" s="36" t="s">
        <v>58</v>
      </c>
    </row>
    <row r="24" spans="1:5" ht="63" x14ac:dyDescent="0.25">
      <c r="A24" s="33" t="s">
        <v>0</v>
      </c>
      <c r="B24" s="31" t="s">
        <v>75</v>
      </c>
      <c r="C24" s="32" t="s">
        <v>74</v>
      </c>
    </row>
    <row r="25" spans="1:5" ht="30" customHeight="1" x14ac:dyDescent="0.25">
      <c r="A25" s="93" t="s">
        <v>1</v>
      </c>
      <c r="B25" s="85" t="s">
        <v>61</v>
      </c>
      <c r="C25" s="21" t="s">
        <v>69</v>
      </c>
    </row>
    <row r="26" spans="1:5" ht="15" customHeight="1" x14ac:dyDescent="0.25">
      <c r="A26" s="94"/>
      <c r="B26" s="86"/>
      <c r="C26" s="28" t="s">
        <v>70</v>
      </c>
    </row>
    <row r="27" spans="1:5" ht="15" customHeight="1" x14ac:dyDescent="0.25">
      <c r="A27" s="94"/>
      <c r="B27" s="86"/>
      <c r="C27" s="21" t="s">
        <v>71</v>
      </c>
    </row>
    <row r="28" spans="1:5" ht="15" customHeight="1" x14ac:dyDescent="0.25">
      <c r="A28" s="94"/>
      <c r="B28" s="86"/>
      <c r="C28" s="28" t="s">
        <v>72</v>
      </c>
    </row>
    <row r="29" spans="1:5" ht="15" customHeight="1" x14ac:dyDescent="0.25">
      <c r="A29" s="95"/>
      <c r="B29" s="87"/>
      <c r="C29" s="21" t="s">
        <v>73</v>
      </c>
    </row>
    <row r="30" spans="1:5" ht="75.75" thickBot="1" x14ac:dyDescent="0.3">
      <c r="A30" s="88" t="s">
        <v>2</v>
      </c>
      <c r="B30" s="27" t="s">
        <v>28</v>
      </c>
      <c r="C30" s="28" t="s">
        <v>37</v>
      </c>
    </row>
    <row r="31" spans="1:5" ht="48" thickBot="1" x14ac:dyDescent="0.3">
      <c r="A31" s="89"/>
      <c r="B31" s="66" t="s">
        <v>80</v>
      </c>
      <c r="C31" s="43" t="s">
        <v>81</v>
      </c>
    </row>
    <row r="32" spans="1:5" ht="15.75" x14ac:dyDescent="0.25">
      <c r="A32" s="89"/>
      <c r="B32" s="27" t="s">
        <v>43</v>
      </c>
      <c r="C32" s="28" t="s">
        <v>82</v>
      </c>
    </row>
    <row r="33" spans="1:3" ht="15.75" x14ac:dyDescent="0.25">
      <c r="A33" s="89"/>
      <c r="B33" s="27" t="s">
        <v>44</v>
      </c>
      <c r="C33" s="108" t="s">
        <v>83</v>
      </c>
    </row>
    <row r="34" spans="1:3" ht="195" x14ac:dyDescent="0.25">
      <c r="A34" s="89"/>
      <c r="B34" s="27" t="s">
        <v>45</v>
      </c>
      <c r="C34" s="28" t="s">
        <v>87</v>
      </c>
    </row>
    <row r="35" spans="1:3" ht="30" x14ac:dyDescent="0.25">
      <c r="A35" s="96"/>
      <c r="B35" s="27" t="s">
        <v>46</v>
      </c>
      <c r="C35" s="21" t="s">
        <v>84</v>
      </c>
    </row>
    <row r="36" spans="1:3" ht="30.75" customHeight="1" x14ac:dyDescent="0.25">
      <c r="A36" s="88" t="s">
        <v>54</v>
      </c>
      <c r="B36" s="27" t="s">
        <v>5</v>
      </c>
      <c r="C36" s="28" t="s">
        <v>47</v>
      </c>
    </row>
    <row r="37" spans="1:3" ht="30" x14ac:dyDescent="0.25">
      <c r="A37" s="89"/>
      <c r="B37" s="27" t="s">
        <v>6</v>
      </c>
      <c r="C37" s="22" t="s">
        <v>85</v>
      </c>
    </row>
    <row r="38" spans="1:3" ht="15.75" x14ac:dyDescent="0.25">
      <c r="A38" s="96"/>
      <c r="B38" s="27" t="s">
        <v>7</v>
      </c>
      <c r="C38" s="29" t="s">
        <v>88</v>
      </c>
    </row>
    <row r="39" spans="1:3" ht="30" x14ac:dyDescent="0.25">
      <c r="A39" s="93" t="s">
        <v>4</v>
      </c>
      <c r="B39" s="30" t="s">
        <v>8</v>
      </c>
      <c r="C39" s="21" t="s">
        <v>48</v>
      </c>
    </row>
    <row r="40" spans="1:3" ht="30" x14ac:dyDescent="0.25">
      <c r="A40" s="94"/>
      <c r="B40" s="30" t="s">
        <v>9</v>
      </c>
      <c r="C40" s="28" t="s">
        <v>39</v>
      </c>
    </row>
    <row r="41" spans="1:3" ht="75" x14ac:dyDescent="0.25">
      <c r="A41" s="94"/>
      <c r="B41" s="30" t="s">
        <v>10</v>
      </c>
      <c r="C41" s="21" t="s">
        <v>40</v>
      </c>
    </row>
    <row r="42" spans="1:3" ht="30" x14ac:dyDescent="0.25">
      <c r="A42" s="94"/>
      <c r="B42" s="30" t="s">
        <v>11</v>
      </c>
      <c r="C42" s="28" t="s">
        <v>41</v>
      </c>
    </row>
    <row r="43" spans="1:3" ht="30" x14ac:dyDescent="0.25">
      <c r="A43" s="94"/>
      <c r="B43" s="30" t="s">
        <v>12</v>
      </c>
      <c r="C43" s="21" t="s">
        <v>42</v>
      </c>
    </row>
    <row r="44" spans="1:3" ht="27.75" customHeight="1" x14ac:dyDescent="0.25">
      <c r="A44" s="94"/>
      <c r="B44" s="30" t="s">
        <v>13</v>
      </c>
      <c r="C44" s="28" t="s">
        <v>49</v>
      </c>
    </row>
    <row r="45" spans="1:3" ht="45" x14ac:dyDescent="0.25">
      <c r="A45" s="95"/>
      <c r="B45" s="30" t="s">
        <v>14</v>
      </c>
      <c r="C45" s="21" t="s">
        <v>50</v>
      </c>
    </row>
    <row r="46" spans="1:3" ht="15.75" x14ac:dyDescent="0.25">
      <c r="A46" s="88" t="s">
        <v>55</v>
      </c>
      <c r="B46" s="27" t="s">
        <v>51</v>
      </c>
      <c r="C46" s="28" t="s">
        <v>89</v>
      </c>
    </row>
    <row r="47" spans="1:3" ht="15.75" x14ac:dyDescent="0.25">
      <c r="A47" s="89"/>
      <c r="B47" s="27" t="s">
        <v>52</v>
      </c>
      <c r="C47" s="108" t="s">
        <v>89</v>
      </c>
    </row>
    <row r="48" spans="1:3" ht="15.75" x14ac:dyDescent="0.25">
      <c r="A48" s="89"/>
      <c r="B48" s="27" t="s">
        <v>53</v>
      </c>
      <c r="C48" s="28" t="s">
        <v>89</v>
      </c>
    </row>
  </sheetData>
  <mergeCells count="11">
    <mergeCell ref="A1:E2"/>
    <mergeCell ref="B18:D18"/>
    <mergeCell ref="B7:B9"/>
    <mergeCell ref="B10:B16"/>
    <mergeCell ref="B25:B29"/>
    <mergeCell ref="A46:A48"/>
    <mergeCell ref="A3:A18"/>
    <mergeCell ref="A25:A29"/>
    <mergeCell ref="A30:A35"/>
    <mergeCell ref="A36:A38"/>
    <mergeCell ref="A39:A45"/>
  </mergeCells>
  <dataValidations count="4">
    <dataValidation type="list" showInputMessage="1" showErrorMessage="1" sqref="C4" xr:uid="{5FE340AB-081D-4C6B-92F6-B55CABC525DF}">
      <formula1>"Yes,No,N/A"</formula1>
    </dataValidation>
    <dataValidation type="list" allowBlank="1" showInputMessage="1" showErrorMessage="1" sqref="C5" xr:uid="{8A57019C-E3D7-4EC4-9192-E726C5C88988}">
      <formula1>"Length of Time Homeless is 10 years or over,Length of Time Homeless is 5-10 years,Length of Time Homeless is 3-5 years,Length of Time Homeless is 1-2 years,Length of Time Homeless is Under 1 year, N/A"</formula1>
    </dataValidation>
    <dataValidation type="list" allowBlank="1" showInputMessage="1" showErrorMessage="1" sqref="C6" xr:uid="{9D663CDB-F42F-4B9F-9B1F-381740CF0B47}">
      <formula1>"Actively Fleeing DV/Human Trafficking,Place not meant for human habitation,Emergency shelter,Safe haven,Other/Institutionalization,Transitional Housing, N/A"</formula1>
    </dataValidation>
    <dataValidation type="list" allowBlank="1" showInputMessage="1" showErrorMessage="1" sqref="C17" xr:uid="{67C06BA4-4A33-4288-9D8D-6B568B77BA00}">
      <formula1>"0-3: no housing intervention, 4-8: an assessment for Rapid Re-Housing, 9+: an assessment for Permanent Supportive Housing/Housing First,N/A"</formula1>
    </dataValidation>
  </dataValidations>
  <hyperlinks>
    <hyperlink ref="F2" r:id="rId1" xr:uid="{9F968C60-BC57-42B0-8A27-9629FA9B4238}"/>
    <hyperlink ref="F4" r:id="rId2" xr:uid="{FD755B0A-FF66-4899-AB8D-09DE81F6A5FC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4114800</xdr:colOff>
                    <xdr:row>6</xdr:row>
                    <xdr:rowOff>161925</xdr:rowOff>
                  </from>
                  <to>
                    <xdr:col>4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4114800</xdr:colOff>
                    <xdr:row>7</xdr:row>
                    <xdr:rowOff>161925</xdr:rowOff>
                  </from>
                  <to>
                    <xdr:col>4</xdr:col>
                    <xdr:colOff>104775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4114800</xdr:colOff>
                    <xdr:row>8</xdr:row>
                    <xdr:rowOff>200025</xdr:rowOff>
                  </from>
                  <to>
                    <xdr:col>4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4114800</xdr:colOff>
                    <xdr:row>9</xdr:row>
                    <xdr:rowOff>171450</xdr:rowOff>
                  </from>
                  <to>
                    <xdr:col>4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</xdr:col>
                    <xdr:colOff>4114800</xdr:colOff>
                    <xdr:row>10</xdr:row>
                    <xdr:rowOff>161925</xdr:rowOff>
                  </from>
                  <to>
                    <xdr:col>4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2</xdr:col>
                    <xdr:colOff>4114800</xdr:colOff>
                    <xdr:row>11</xdr:row>
                    <xdr:rowOff>161925</xdr:rowOff>
                  </from>
                  <to>
                    <xdr:col>4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2</xdr:col>
                    <xdr:colOff>4114800</xdr:colOff>
                    <xdr:row>12</xdr:row>
                    <xdr:rowOff>171450</xdr:rowOff>
                  </from>
                  <to>
                    <xdr:col>4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</xdr:col>
                    <xdr:colOff>4114800</xdr:colOff>
                    <xdr:row>13</xdr:row>
                    <xdr:rowOff>161925</xdr:rowOff>
                  </from>
                  <to>
                    <xdr:col>4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2</xdr:col>
                    <xdr:colOff>4114800</xdr:colOff>
                    <xdr:row>14</xdr:row>
                    <xdr:rowOff>161925</xdr:rowOff>
                  </from>
                  <to>
                    <xdr:col>4</xdr:col>
                    <xdr:colOff>104775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5" name="Check Box 6">
              <controlPr defaultSize="0" autoFill="0" autoLine="0" autoPict="0">
                <anchor moveWithCells="1">
                  <from>
                    <xdr:col>2</xdr:col>
                    <xdr:colOff>4114800</xdr:colOff>
                    <xdr:row>5</xdr:row>
                    <xdr:rowOff>171450</xdr:rowOff>
                  </from>
                  <to>
                    <xdr:col>4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8145A-BBBB-4818-A4F7-54068B3F71D5}">
  <dimension ref="A1:J40"/>
  <sheetViews>
    <sheetView topLeftCell="A31" zoomScaleNormal="100" workbookViewId="0">
      <selection activeCell="B34" sqref="B34:C34"/>
    </sheetView>
  </sheetViews>
  <sheetFormatPr defaultRowHeight="15" x14ac:dyDescent="0.25"/>
  <cols>
    <col min="1" max="1" width="27.7109375" customWidth="1"/>
    <col min="2" max="2" width="31" customWidth="1"/>
    <col min="3" max="3" width="59.7109375" customWidth="1"/>
    <col min="4" max="4" width="14.85546875" customWidth="1"/>
    <col min="5" max="5" width="17.28515625" customWidth="1"/>
    <col min="6" max="6" width="49.5703125" bestFit="1" customWidth="1"/>
    <col min="11" max="11" width="11.42578125" customWidth="1"/>
  </cols>
  <sheetData>
    <row r="1" spans="1:10" ht="18.75" x14ac:dyDescent="0.3">
      <c r="A1" s="98" t="s">
        <v>79</v>
      </c>
      <c r="B1" s="98"/>
      <c r="C1" s="98"/>
      <c r="D1" s="98"/>
      <c r="E1" s="98"/>
      <c r="F1" s="102" t="s">
        <v>64</v>
      </c>
    </row>
    <row r="2" spans="1:10" ht="36" customHeight="1" thickBot="1" x14ac:dyDescent="0.35">
      <c r="A2" s="99"/>
      <c r="B2" s="99"/>
      <c r="C2" s="99"/>
      <c r="D2" s="99"/>
      <c r="E2" s="99"/>
      <c r="F2" s="103" t="s">
        <v>63</v>
      </c>
    </row>
    <row r="3" spans="1:10" ht="19.5" thickBot="1" x14ac:dyDescent="0.35">
      <c r="A3" s="90"/>
      <c r="B3" s="17" t="s">
        <v>17</v>
      </c>
      <c r="C3" s="17" t="s">
        <v>18</v>
      </c>
      <c r="D3" s="47"/>
      <c r="E3" s="49" t="s">
        <v>19</v>
      </c>
      <c r="F3" s="104" t="s">
        <v>67</v>
      </c>
      <c r="J3" s="1" t="s">
        <v>16</v>
      </c>
    </row>
    <row r="4" spans="1:10" ht="32.25" customHeight="1" thickBot="1" x14ac:dyDescent="0.35">
      <c r="A4" s="91"/>
      <c r="B4" s="48"/>
      <c r="C4" s="42" t="s">
        <v>23</v>
      </c>
      <c r="D4" s="46"/>
      <c r="E4" s="45">
        <f>IF(J4=TRUE,7,0)</f>
        <v>0</v>
      </c>
      <c r="F4" s="105" t="s">
        <v>68</v>
      </c>
      <c r="J4" s="1" t="b">
        <v>0</v>
      </c>
    </row>
    <row r="5" spans="1:10" ht="30" customHeight="1" thickBot="1" x14ac:dyDescent="0.3">
      <c r="A5" s="91"/>
      <c r="B5" s="48"/>
      <c r="C5" s="42" t="s">
        <v>24</v>
      </c>
      <c r="D5" s="46"/>
      <c r="E5" s="45">
        <f>IF(J5=TRUE,2,0)</f>
        <v>0</v>
      </c>
      <c r="J5" s="1" t="b">
        <v>0</v>
      </c>
    </row>
    <row r="6" spans="1:10" ht="30.75" customHeight="1" thickBot="1" x14ac:dyDescent="0.3">
      <c r="A6" s="91"/>
      <c r="B6" s="48"/>
      <c r="C6" s="42" t="s">
        <v>25</v>
      </c>
      <c r="D6" s="46"/>
      <c r="E6" s="45">
        <f>IF(J6=TRUE,10,0)</f>
        <v>0</v>
      </c>
      <c r="J6" s="1" t="b">
        <v>0</v>
      </c>
    </row>
    <row r="7" spans="1:10" ht="33" customHeight="1" thickBot="1" x14ac:dyDescent="0.3">
      <c r="A7" s="91"/>
      <c r="B7" s="51"/>
      <c r="C7" s="42" t="s">
        <v>26</v>
      </c>
      <c r="D7" s="46"/>
      <c r="E7" s="45">
        <f>IF(J7=TRUE,3,0)</f>
        <v>0</v>
      </c>
      <c r="J7" s="1" t="b">
        <v>0</v>
      </c>
    </row>
    <row r="8" spans="1:10" ht="28.5" customHeight="1" thickBot="1" x14ac:dyDescent="0.3">
      <c r="A8" s="91"/>
      <c r="B8" s="50"/>
      <c r="C8" s="42" t="s">
        <v>27</v>
      </c>
      <c r="D8" s="46"/>
      <c r="E8" s="45">
        <f>IF(J8=TRUE,2,0)</f>
        <v>0</v>
      </c>
      <c r="J8" s="1" t="b">
        <v>0</v>
      </c>
    </row>
    <row r="9" spans="1:10" ht="31.5" customHeight="1" thickBot="1" x14ac:dyDescent="0.3">
      <c r="A9" s="91"/>
      <c r="B9" s="71" t="s">
        <v>60</v>
      </c>
      <c r="C9" s="42" t="s">
        <v>28</v>
      </c>
      <c r="D9" s="46"/>
      <c r="E9" s="45">
        <f>IF(J9=TRUE,8,0)</f>
        <v>0</v>
      </c>
      <c r="J9" s="1" t="b">
        <v>0</v>
      </c>
    </row>
    <row r="10" spans="1:10" ht="28.5" customHeight="1" thickBot="1" x14ac:dyDescent="0.3">
      <c r="A10" s="91"/>
      <c r="B10" s="50"/>
      <c r="C10" s="42" t="s">
        <v>29</v>
      </c>
      <c r="D10" s="46"/>
      <c r="E10" s="45">
        <f>IF(J10=TRUE,8,0)</f>
        <v>0</v>
      </c>
      <c r="J10" s="1" t="b">
        <v>0</v>
      </c>
    </row>
    <row r="11" spans="1:10" ht="32.25" customHeight="1" thickBot="1" x14ac:dyDescent="0.3">
      <c r="A11" s="91"/>
      <c r="B11" s="50"/>
      <c r="C11" s="42" t="s">
        <v>30</v>
      </c>
      <c r="D11" s="46"/>
      <c r="E11" s="45">
        <f>IF(J11=TRUE,10,0)</f>
        <v>0</v>
      </c>
      <c r="J11" s="1" t="b">
        <v>0</v>
      </c>
    </row>
    <row r="12" spans="1:10" ht="32.25" customHeight="1" thickBot="1" x14ac:dyDescent="0.3">
      <c r="A12" s="91"/>
      <c r="B12" s="50"/>
      <c r="C12" s="42" t="s">
        <v>8</v>
      </c>
      <c r="D12" s="46"/>
      <c r="E12" s="45">
        <f>IF(J12=TRUE,10,0)</f>
        <v>0</v>
      </c>
      <c r="J12" s="1" t="b">
        <v>0</v>
      </c>
    </row>
    <row r="13" spans="1:10" ht="30.75" customHeight="1" thickBot="1" x14ac:dyDescent="0.3">
      <c r="A13" s="91"/>
      <c r="B13" s="50"/>
      <c r="C13" s="42" t="s">
        <v>31</v>
      </c>
      <c r="D13" s="46"/>
      <c r="E13" s="45">
        <f>IF(J13=TRUE,8,0)</f>
        <v>0</v>
      </c>
      <c r="J13" s="1" t="b">
        <v>0</v>
      </c>
    </row>
    <row r="14" spans="1:10" ht="31.5" customHeight="1" thickBot="1" x14ac:dyDescent="0.3">
      <c r="A14" s="91"/>
      <c r="B14" s="50"/>
      <c r="C14" s="42" t="s">
        <v>32</v>
      </c>
      <c r="D14" s="46"/>
      <c r="E14" s="45">
        <f>IF(J14=TRUE,7,0)</f>
        <v>0</v>
      </c>
      <c r="J14" s="1" t="b">
        <v>0</v>
      </c>
    </row>
    <row r="15" spans="1:10" ht="29.25" customHeight="1" thickBot="1" x14ac:dyDescent="0.3">
      <c r="A15" s="91"/>
      <c r="B15" s="50"/>
      <c r="C15" s="57" t="s">
        <v>33</v>
      </c>
      <c r="D15" s="46"/>
      <c r="E15" s="45">
        <f>IF(J15=TRUE,5,0)</f>
        <v>0</v>
      </c>
      <c r="J15" s="1" t="b">
        <v>0</v>
      </c>
    </row>
    <row r="16" spans="1:10" ht="32.25" customHeight="1" thickBot="1" x14ac:dyDescent="0.3">
      <c r="A16" s="91"/>
      <c r="B16" s="50"/>
      <c r="C16" s="57" t="s">
        <v>10</v>
      </c>
      <c r="D16" s="46"/>
      <c r="E16" s="45">
        <f>IF(J16=TRUE,10,0)</f>
        <v>0</v>
      </c>
      <c r="J16" s="1" t="b">
        <v>0</v>
      </c>
    </row>
    <row r="17" spans="1:10" ht="31.5" customHeight="1" thickBot="1" x14ac:dyDescent="0.3">
      <c r="A17" s="91"/>
      <c r="B17" s="50"/>
      <c r="C17" s="57" t="s">
        <v>11</v>
      </c>
      <c r="D17" s="46"/>
      <c r="E17" s="45">
        <f>IF(J17=TRUE,5,0)</f>
        <v>0</v>
      </c>
      <c r="J17" s="1" t="b">
        <v>0</v>
      </c>
    </row>
    <row r="18" spans="1:10" ht="29.25" customHeight="1" thickBot="1" x14ac:dyDescent="0.3">
      <c r="A18" s="91"/>
      <c r="B18" s="50"/>
      <c r="C18" s="57" t="s">
        <v>12</v>
      </c>
      <c r="D18" s="53"/>
      <c r="E18" s="45">
        <f>IF(J18=TRUE,5,0)</f>
        <v>0</v>
      </c>
      <c r="J18" s="1" t="b">
        <v>0</v>
      </c>
    </row>
    <row r="19" spans="1:10" ht="19.5" thickBot="1" x14ac:dyDescent="0.35">
      <c r="A19" s="97"/>
      <c r="B19" s="55"/>
      <c r="C19" s="56" t="s">
        <v>21</v>
      </c>
      <c r="D19" s="54"/>
      <c r="E19" s="13">
        <f>SUM(E4:E18)</f>
        <v>0</v>
      </c>
    </row>
    <row r="23" spans="1:10" ht="15.75" thickBot="1" x14ac:dyDescent="0.3"/>
    <row r="24" spans="1:10" ht="19.5" thickBot="1" x14ac:dyDescent="0.35">
      <c r="A24" s="58" t="s">
        <v>17</v>
      </c>
      <c r="B24" s="58" t="s">
        <v>18</v>
      </c>
      <c r="C24" s="58" t="s">
        <v>59</v>
      </c>
    </row>
    <row r="25" spans="1:10" ht="16.5" thickBot="1" x14ac:dyDescent="0.3">
      <c r="A25" s="63"/>
      <c r="B25" s="66" t="s">
        <v>23</v>
      </c>
      <c r="C25" s="69" t="s">
        <v>34</v>
      </c>
    </row>
    <row r="26" spans="1:10" ht="33.75" customHeight="1" thickBot="1" x14ac:dyDescent="0.3">
      <c r="A26" s="59"/>
      <c r="B26" s="66" t="s">
        <v>24</v>
      </c>
      <c r="C26" s="44" t="s">
        <v>62</v>
      </c>
    </row>
    <row r="27" spans="1:10" ht="16.5" thickBot="1" x14ac:dyDescent="0.3">
      <c r="A27" s="59"/>
      <c r="B27" s="66" t="s">
        <v>25</v>
      </c>
      <c r="C27" s="69" t="s">
        <v>77</v>
      </c>
    </row>
    <row r="28" spans="1:10" ht="16.5" thickBot="1" x14ac:dyDescent="0.3">
      <c r="A28" s="60"/>
      <c r="B28" s="66" t="s">
        <v>26</v>
      </c>
      <c r="C28" s="43" t="s">
        <v>35</v>
      </c>
    </row>
    <row r="29" spans="1:10" ht="79.5" customHeight="1" thickBot="1" x14ac:dyDescent="0.3">
      <c r="A29" s="61"/>
      <c r="B29" s="66" t="s">
        <v>27</v>
      </c>
      <c r="C29" s="70" t="s">
        <v>36</v>
      </c>
    </row>
    <row r="30" spans="1:10" ht="79.5" thickBot="1" x14ac:dyDescent="0.3">
      <c r="A30" s="64" t="s">
        <v>60</v>
      </c>
      <c r="B30" s="66" t="s">
        <v>28</v>
      </c>
      <c r="C30" s="43" t="s">
        <v>37</v>
      </c>
    </row>
    <row r="31" spans="1:10" ht="32.25" thickBot="1" x14ac:dyDescent="0.3">
      <c r="A31" s="61"/>
      <c r="B31" s="66" t="s">
        <v>29</v>
      </c>
      <c r="C31" s="69" t="s">
        <v>76</v>
      </c>
    </row>
    <row r="32" spans="1:10" ht="65.25" customHeight="1" thickBot="1" x14ac:dyDescent="0.3">
      <c r="A32" s="61"/>
      <c r="B32" s="66" t="s">
        <v>30</v>
      </c>
      <c r="C32" s="43" t="s">
        <v>38</v>
      </c>
    </row>
    <row r="33" spans="1:3" ht="32.25" thickBot="1" x14ac:dyDescent="0.3">
      <c r="A33" s="61"/>
      <c r="B33" s="66" t="s">
        <v>8</v>
      </c>
      <c r="C33" s="70" t="s">
        <v>48</v>
      </c>
    </row>
    <row r="34" spans="1:3" ht="48" thickBot="1" x14ac:dyDescent="0.3">
      <c r="A34" s="61"/>
      <c r="B34" s="66" t="s">
        <v>80</v>
      </c>
      <c r="C34" s="43" t="s">
        <v>81</v>
      </c>
    </row>
    <row r="35" spans="1:3" ht="48" thickBot="1" x14ac:dyDescent="0.3">
      <c r="A35" s="61"/>
      <c r="B35" s="66" t="s">
        <v>32</v>
      </c>
      <c r="C35" s="69" t="s">
        <v>78</v>
      </c>
    </row>
    <row r="36" spans="1:3" ht="32.25" thickBot="1" x14ac:dyDescent="0.3">
      <c r="A36" s="61"/>
      <c r="B36" s="67" t="s">
        <v>33</v>
      </c>
      <c r="C36" s="43" t="s">
        <v>39</v>
      </c>
    </row>
    <row r="37" spans="1:3" ht="97.5" customHeight="1" thickBot="1" x14ac:dyDescent="0.3">
      <c r="A37" s="61"/>
      <c r="B37" s="67" t="s">
        <v>10</v>
      </c>
      <c r="C37" s="69" t="s">
        <v>40</v>
      </c>
    </row>
    <row r="38" spans="1:3" ht="32.25" thickBot="1" x14ac:dyDescent="0.3">
      <c r="A38" s="61"/>
      <c r="B38" s="68" t="s">
        <v>11</v>
      </c>
      <c r="C38" s="52" t="s">
        <v>41</v>
      </c>
    </row>
    <row r="39" spans="1:3" ht="32.25" thickBot="1" x14ac:dyDescent="0.3">
      <c r="A39" s="62"/>
      <c r="B39" s="66" t="s">
        <v>12</v>
      </c>
      <c r="C39" s="69" t="s">
        <v>42</v>
      </c>
    </row>
    <row r="40" spans="1:3" x14ac:dyDescent="0.25">
      <c r="A40" s="65"/>
    </row>
  </sheetData>
  <mergeCells count="2">
    <mergeCell ref="A3:A19"/>
    <mergeCell ref="A1:E2"/>
  </mergeCells>
  <hyperlinks>
    <hyperlink ref="F2" r:id="rId1" xr:uid="{B2F7FE86-33D7-47BF-9952-BC3C73FD9421}"/>
    <hyperlink ref="F4" r:id="rId2" xr:uid="{F40913E0-F308-493B-8803-AD4AF24AEE4B}"/>
  </hyperlinks>
  <pageMargins left="0.7" right="0.7" top="0.75" bottom="0.75" header="0.3" footer="0.3"/>
  <ignoredErrors>
    <ignoredError sqref="E5 E15:E16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390525</xdr:colOff>
                    <xdr:row>3</xdr:row>
                    <xdr:rowOff>85725</xdr:rowOff>
                  </from>
                  <to>
                    <xdr:col>3</xdr:col>
                    <xdr:colOff>695325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390525</xdr:colOff>
                    <xdr:row>4</xdr:row>
                    <xdr:rowOff>95250</xdr:rowOff>
                  </from>
                  <to>
                    <xdr:col>3</xdr:col>
                    <xdr:colOff>695325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390525</xdr:colOff>
                    <xdr:row>5</xdr:row>
                    <xdr:rowOff>114300</xdr:rowOff>
                  </from>
                  <to>
                    <xdr:col>3</xdr:col>
                    <xdr:colOff>695325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390525</xdr:colOff>
                    <xdr:row>6</xdr:row>
                    <xdr:rowOff>76200</xdr:rowOff>
                  </from>
                  <to>
                    <xdr:col>3</xdr:col>
                    <xdr:colOff>695325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390525</xdr:colOff>
                    <xdr:row>7</xdr:row>
                    <xdr:rowOff>66675</xdr:rowOff>
                  </from>
                  <to>
                    <xdr:col>3</xdr:col>
                    <xdr:colOff>695325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8</xdr:row>
                    <xdr:rowOff>66675</xdr:rowOff>
                  </from>
                  <to>
                    <xdr:col>3</xdr:col>
                    <xdr:colOff>695325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390525</xdr:colOff>
                    <xdr:row>9</xdr:row>
                    <xdr:rowOff>57150</xdr:rowOff>
                  </from>
                  <to>
                    <xdr:col>3</xdr:col>
                    <xdr:colOff>695325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10</xdr:row>
                    <xdr:rowOff>104775</xdr:rowOff>
                  </from>
                  <to>
                    <xdr:col>3</xdr:col>
                    <xdr:colOff>695325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390525</xdr:colOff>
                    <xdr:row>11</xdr:row>
                    <xdr:rowOff>76200</xdr:rowOff>
                  </from>
                  <to>
                    <xdr:col>3</xdr:col>
                    <xdr:colOff>695325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390525</xdr:colOff>
                    <xdr:row>12</xdr:row>
                    <xdr:rowOff>95250</xdr:rowOff>
                  </from>
                  <to>
                    <xdr:col>3</xdr:col>
                    <xdr:colOff>695325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390525</xdr:colOff>
                    <xdr:row>13</xdr:row>
                    <xdr:rowOff>76200</xdr:rowOff>
                  </from>
                  <to>
                    <xdr:col>3</xdr:col>
                    <xdr:colOff>695325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390525</xdr:colOff>
                    <xdr:row>14</xdr:row>
                    <xdr:rowOff>66675</xdr:rowOff>
                  </from>
                  <to>
                    <xdr:col>3</xdr:col>
                    <xdr:colOff>695325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390525</xdr:colOff>
                    <xdr:row>15</xdr:row>
                    <xdr:rowOff>66675</xdr:rowOff>
                  </from>
                  <to>
                    <xdr:col>3</xdr:col>
                    <xdr:colOff>695325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95250</xdr:rowOff>
                  </from>
                  <to>
                    <xdr:col>3</xdr:col>
                    <xdr:colOff>695325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57150</xdr:rowOff>
                  </from>
                  <to>
                    <xdr:col>3</xdr:col>
                    <xdr:colOff>695325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Adults</vt:lpstr>
      <vt:lpstr>Families</vt:lpstr>
      <vt:lpstr>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McKany</dc:creator>
  <cp:lastModifiedBy>Tyler Uhlig</cp:lastModifiedBy>
  <dcterms:created xsi:type="dcterms:W3CDTF">2021-10-21T03:02:47Z</dcterms:created>
  <dcterms:modified xsi:type="dcterms:W3CDTF">2021-11-01T23:52:35Z</dcterms:modified>
</cp:coreProperties>
</file>